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9120" activeTab="0"/>
  </bookViews>
  <sheets>
    <sheet name="CANTIDADES" sheetId="1" r:id="rId1"/>
    <sheet name="PRESUP-OFICIAL" sheetId="2" r:id="rId2"/>
    <sheet name="Hoja3" sheetId="3" r:id="rId3"/>
  </sheets>
  <definedNames>
    <definedName name="_xlnm.Print_Titles" localSheetId="1">'PRESUP-OFICIAL'!$1:$11</definedName>
  </definedNames>
  <calcPr fullCalcOnLoad="1"/>
</workbook>
</file>

<file path=xl/sharedStrings.xml><?xml version="1.0" encoding="utf-8"?>
<sst xmlns="http://schemas.openxmlformats.org/spreadsheetml/2006/main" count="781" uniqueCount="203">
  <si>
    <t xml:space="preserve">             UNIVERSIDAD DEL CAUCA</t>
  </si>
  <si>
    <t xml:space="preserve">             VICERRECTORIA ADMINISTRATIVA</t>
  </si>
  <si>
    <t>CANTIDADES DE OBRA  LA CONSTRUCCION DE LA CUARTA ETAPA DEL EDIFICIO DE LA FACULTAD</t>
  </si>
  <si>
    <t>DE CIENCIAS CONTABLES, ECONOMICAS Y ADMINISTRATIVAS DE LA</t>
  </si>
  <si>
    <t>UNIVERSIDAD DEL CAUCA</t>
  </si>
  <si>
    <t>Septiembre 14 de 2007</t>
  </si>
  <si>
    <t>No.</t>
  </si>
  <si>
    <t>DESCRIPCION</t>
  </si>
  <si>
    <t>UNID</t>
  </si>
  <si>
    <t>CANT</t>
  </si>
  <si>
    <t>VR. UNIT.</t>
  </si>
  <si>
    <t>VALOR TOTAL</t>
  </si>
  <si>
    <t>I</t>
  </si>
  <si>
    <t>PRELIMINARES</t>
  </si>
  <si>
    <t>Cerramiento perimetral  en yute del primer piso del bloque administrativo, utilizando la estructura existente, incluye bastidores para su instalación.</t>
  </si>
  <si>
    <t>M2</t>
  </si>
  <si>
    <t>Desmonte de esqueleto de casetones, incluye limpieza de rebabas de concreto, acarreo y bote de escombros.</t>
  </si>
  <si>
    <t>SUB-TOTAL</t>
  </si>
  <si>
    <t>II</t>
  </si>
  <si>
    <t>INSTALACIONES HIDRAULICAS Y SANITARIAS</t>
  </si>
  <si>
    <t>Suministro e instalación de tubería H.G D=3" para red de incendios, incluye accesorios para su instalación.</t>
  </si>
  <si>
    <t>ML</t>
  </si>
  <si>
    <t>Suministro e instalación de tubería PVC presión D=3/4" RDE 13,5, incluye accesorios para su instalación.</t>
  </si>
  <si>
    <t>Puntos hidraùlicos de D=1/2", incluye accesorios pvc para su instalación, dos niples galvanizados de 10 centímetros , Tee galvanizada y tubo pvc hasta 1.5 metros.</t>
  </si>
  <si>
    <t>Suministro e instalación de valvulas de paso red white de D=2", incluye caja en pvc con su respectiva tapa.</t>
  </si>
  <si>
    <t>Suministro e instalación de valvulas de paso red white de D=3/4", incluye caja en pvc con su respectiva tapa.</t>
  </si>
  <si>
    <t>Suministro e instalación de valvulas de paso red white de D=1/2", incluye caja en pvc con su respectiva tapa.</t>
  </si>
  <si>
    <t>Suministro e instalación de gabinetes para incendio, con kit contra incendio completo.(gabinete, boquilla chorro y neblina en bronce,canastilla soporte para manguera, hacha pico, llave spanner cromada doble servicio, tramo de manguera 1 1/2"*50 15m., valvula tipo globo 1 1/2 H/M, extintor abc*10libras.</t>
  </si>
  <si>
    <t>Suministro e instalación de rejjllas D= 2" de piso metálicas con  sosco.</t>
  </si>
  <si>
    <t>Suministro e instalación de tubería pvc sanitaria D=4, incluye accesorios para su instalación.</t>
  </si>
  <si>
    <t>Suministro e instalación de tubería pvc sanitaria D=3, incluye accesorios para su instalación.</t>
  </si>
  <si>
    <t>Suministro e instalación de tubería pvc sanitaria D=2, incluye accesorios para su instalación.</t>
  </si>
  <si>
    <t>Suministro e instalación de tubería pvc para ventilación D=3, incluye accesorios para su instalación.</t>
  </si>
  <si>
    <t>Suministro e instalación de tubería pvc para ventilación D=2, incluye accesorios para su instalación.</t>
  </si>
  <si>
    <t>Suministro e instalación de yee d=2 "</t>
  </si>
  <si>
    <t>Suministro e instalación de yee d=4 "</t>
  </si>
  <si>
    <t>Suministro e instalación de yee d=3 "</t>
  </si>
  <si>
    <t>Suministro e instalación de yee de 2*2*2"</t>
  </si>
  <si>
    <t>Suministro e instalación de yee de 4*4*4"</t>
  </si>
  <si>
    <t>Suministro e instalación de yee de 4*2"</t>
  </si>
  <si>
    <t>Suministro e instalación de codos de D=4"*45</t>
  </si>
  <si>
    <t>Suministro e instalación de codos de D=2"*45</t>
  </si>
  <si>
    <t>Suministro e instalación de tapón de registro  D=2</t>
  </si>
  <si>
    <t>Suministro e instalación de tapón de registro  D=4</t>
  </si>
  <si>
    <t>Suministro e instalación de buje 4*2"</t>
  </si>
  <si>
    <t>Suministro e instalación de buje 4*3"</t>
  </si>
  <si>
    <t>Suministro e instalación de tee D=4"</t>
  </si>
  <si>
    <t>Puntos sanitarios D=4", incluye accesorios pvc para su instalación, y tubo pvc D=4" hasta  una longitud promedio de 2.5 metros.</t>
  </si>
  <si>
    <t>Puntos sanitarios D=2", incluye accesorios pvc para su instalación, y tubo pvc D=4" hasta  una longitud promedio de 2.5 metros.</t>
  </si>
  <si>
    <t>Construcción de gargolas similares a las existentes, para desagues de los corredores.</t>
  </si>
  <si>
    <t>III</t>
  </si>
  <si>
    <t>MANPOSTERIA Y REPELLOS</t>
  </si>
  <si>
    <t>Construcción de muro en bloque  de concreto, dimensiones 0.14 x 0.20 x 0.40 liso,  incluye mortero de pega 1:3  con cal hidratada, 10% con respecto al volumen de cemento, espesor promedio = 0.015.</t>
  </si>
  <si>
    <t>Construcción de muro en bloque  de concreto, dimensiones 0.14 x 0.20 x 0.40 acanalado,,  incluye mortero de pega 1:3  con cal hidratada, 10% con respecto al volumen de cemento, espesor promedio = 0.015.</t>
  </si>
  <si>
    <t>Concreto grauting para dovelas.</t>
  </si>
  <si>
    <t>Acero de refuerzo para dovelas diámetro 3/8"", 60000 psi</t>
  </si>
  <si>
    <t>KG</t>
  </si>
  <si>
    <t>Acero de refuerzo para bloque diámetro 4 mm,, 60000 psi, 2 longitudinales + transversal cada 0,15.( metro lineal de fila reforzada.)</t>
  </si>
  <si>
    <t>Anclaje de una varilla de D=3/8", longitud un metro de largo, incluye perforación de losa con taladro y utilización de epóxico sika o similar para anclaje.</t>
  </si>
  <si>
    <t xml:space="preserve">Construcción e instalación de muros provicionales en panel yeso 12 mm  una cara ,juntas ocultas, incluye aplicación de pintura acrílica Koraza a 3 manos, anclaje y soporte a estructura existente. </t>
  </si>
  <si>
    <t>Repellos muros, mortero 1:3, espesor promedio 0,03 m.</t>
  </si>
  <si>
    <t>IV</t>
  </si>
  <si>
    <t>PISOS Y ACABADOS</t>
  </si>
  <si>
    <t>Suministro e instalación de dilataciones en bronce para pisos y gradas</t>
  </si>
  <si>
    <t>V</t>
  </si>
  <si>
    <t>VII SISTEMA GENERAL ELECTRICO CONFORMADO POR PROLONGACION DE ENTUBADOS PARA  ACOMETIDAS Y SALIDAS - INFRAESTRUCTURA BASICA.</t>
  </si>
  <si>
    <t>Complementación de ductería o pases existentes con ductos conduit pvc, tipo PAVCO, entre tableros eléctricos normales, desde 1er, a 4to, nivel – lado izquierdo. Lleva accesorios, soportes, terminales. Promedio 2.6 m, entre bordes. Con:</t>
  </si>
  <si>
    <t>a</t>
  </si>
  <si>
    <t xml:space="preserve"> - 4*Æ1½”+1*Æ1¼+Æ3/4”. De piso a 1 y a 2do.</t>
  </si>
  <si>
    <t>b</t>
  </si>
  <si>
    <t xml:space="preserve"> -  2*Æ1½”+1*Æ1¼”+Æ3/4”. De 2do, a 3er, piso. </t>
  </si>
  <si>
    <t>c</t>
  </si>
  <si>
    <t xml:space="preserve"> - 2*Æ1½” + Æ3/4”. De 3er, a 4to, piso.</t>
  </si>
  <si>
    <t>d</t>
  </si>
  <si>
    <t xml:space="preserve"> - Con 1*Æ1½”. A cielo falso</t>
  </si>
  <si>
    <t>Igual al anterior, lado derecho, con:</t>
  </si>
  <si>
    <r>
      <t xml:space="preserve"> </t>
    </r>
    <r>
      <rPr>
        <sz val="12"/>
        <rFont val="Arial"/>
        <family val="2"/>
      </rPr>
      <t xml:space="preserve">- 2*Æ1½”+3*Æ1¼+Æ1”+Æ3/4”. </t>
    </r>
    <r>
      <rPr>
        <sz val="8"/>
        <rFont val="Arial"/>
        <family val="2"/>
      </rPr>
      <t>De piso a 1 y a 2do.</t>
    </r>
  </si>
  <si>
    <r>
      <t xml:space="preserve"> </t>
    </r>
    <r>
      <rPr>
        <sz val="12"/>
        <rFont val="Arial"/>
        <family val="2"/>
      </rPr>
      <t xml:space="preserve">- Æ1½”+2*Æ1¼+2*Æ1”+Æ3/4”. </t>
    </r>
    <r>
      <rPr>
        <sz val="8"/>
        <rFont val="Arial"/>
        <family val="2"/>
      </rPr>
      <t xml:space="preserve">De 2do, a 3er, piso. </t>
    </r>
  </si>
  <si>
    <r>
      <t xml:space="preserve"> </t>
    </r>
    <r>
      <rPr>
        <sz val="12"/>
        <rFont val="Arial"/>
        <family val="2"/>
      </rPr>
      <t xml:space="preserve">- Æ1½”+Æ1¼ + Æ1”+Æ3/4”. </t>
    </r>
    <r>
      <rPr>
        <sz val="9"/>
        <rFont val="Arial"/>
        <family val="2"/>
      </rPr>
      <t>De 3er, a 4to, piso.</t>
    </r>
  </si>
  <si>
    <t>Igual al anterior para tableros emergencia y cajas de paso en pisos superiores. Promedio 2.90m.</t>
  </si>
  <si>
    <t>- Con 3*Æ1½”. Desde 1er piso a 4to piso-izq.</t>
  </si>
  <si>
    <t>- Con 2*Æ1½”+ Æ1”. De 1er piso a 4to piso-der.</t>
  </si>
  <si>
    <t>- Con 2Æ1”. A cielo falso</t>
  </si>
  <si>
    <t>Igual al anterior, para strips telefónicos desde 1er, a 4to, piso-izquierdo. Promedio a entubar 2.30m.</t>
  </si>
  <si>
    <t>- Con 6*Æ2” + 2*Æ3/4”.  De 1er  a 2do, piso.</t>
  </si>
  <si>
    <t xml:space="preserve">- Con 4*Æ2” + 2*Æ3/4”.  De 2do, a 3er, piso. </t>
  </si>
  <si>
    <t>- Con 2*Æ2” + 2*Æ3/4”.  De 3er, a 4to, piso.</t>
  </si>
  <si>
    <t>- Con 2*Æ2”. A cielo falso</t>
  </si>
  <si>
    <t>Igual al anterior, lado derecho.</t>
  </si>
  <si>
    <t>- Con 6*Æ2” + 2*Æ1”.  De 1er  a 2do, piso.</t>
  </si>
  <si>
    <t xml:space="preserve">- Con 4*Æ2” + 2*Æ1”.  De 2do, a 3er, piso. </t>
  </si>
  <si>
    <t>- Con 2*Æ2” + 2*Æ1”.  De 3er, a 4to, piso.</t>
  </si>
  <si>
    <t>Igual al anterior entre gabinetes telefónicos dentro de salas de racks, desde 1er a 3er piso, con 6*Æ2” + 1*Æ1”</t>
  </si>
  <si>
    <t>Igual al anterior entre gabinete telefónico dentro de sala de rack, de 3er piso, a techo, con 1*Æ2” +1*Æ1”, con capacetes. Sellos antilluvia</t>
  </si>
  <si>
    <t>Igual al anterior entre gabinete telefónico y cielo falso con 3*Æ2”, en 3er piso</t>
  </si>
  <si>
    <t>Similar al anterior entre cajas de paso y control, junto a baños, desde 1er, piso a cielo falso, con Æ1½” + Æ1”. Longitud promedio 2.90m</t>
  </si>
  <si>
    <t>Igual al anterior entre gabinetes telefónicos y cielo falso con 2*Æ2”, en 3er piso. Auditorio y otro</t>
  </si>
  <si>
    <t>Complementación de ductería, con ductos conduit pvc, tipo PAVCO, para tableros eléctricos(normal y emergencia-d+i) y ductos de acometidas en piso de 1er, nivel. Lleva accesorios, soportes, terminales. Promedio 1.30 m.</t>
  </si>
  <si>
    <t xml:space="preserve">- Con Æ1”.  </t>
  </si>
  <si>
    <t xml:space="preserve">- Con Æ1½”.   </t>
  </si>
  <si>
    <t>- Con 2*Æ1¼”</t>
  </si>
  <si>
    <t>Igual al anterior, para otros tableros eléctricos.</t>
  </si>
  <si>
    <t>- Con Æ1¼”.  Tablero cafetería.</t>
  </si>
  <si>
    <t>- Con Æ1½”.   Tablero fotocopiadoras.</t>
  </si>
  <si>
    <t>- Con 4*Æ1¼” +  2*Æ1½”.  Tablero regulado</t>
  </si>
  <si>
    <t>Igual al anterior para tablero en casa de máquinas, 5to piso-ascensor. Con Æ1¼”-accesorios</t>
  </si>
  <si>
    <t>Igual al anterior, para gabinetes telefónicos.</t>
  </si>
  <si>
    <t xml:space="preserve">- Con Æ1” + Æ1½” + Æ2”.  </t>
  </si>
  <si>
    <t xml:space="preserve">- Con 2*Æ1½”.   </t>
  </si>
  <si>
    <t>- Con 4*Æ2” +  Æ1½”+ Æ1”</t>
  </si>
  <si>
    <t>Igual al anterior a caja de paso y control, junto a baños. Con Æ1½”+Æ1”.  Accesorios</t>
  </si>
  <si>
    <t>Igual al anterior a caja de paso, en portería. Con 4*Æ2” +  2*Æ1½”.  Accesorios</t>
  </si>
  <si>
    <t xml:space="preserve">Complementación de ductería, con ductos conduit pvc, tipo PAVCO, desde tableros eléctricos (normal y emergencia) con pases existentes en losa y prolongación inferior hasta caja de paso. Lleva accesorios, soportes, terminales. </t>
  </si>
  <si>
    <t>- Con Æ1¼”.  Promedio: 4.00 m.</t>
  </si>
  <si>
    <t>- Con Æ1”.  Promedio: 6.00 m.</t>
  </si>
  <si>
    <t>- Con Æ3/4”.  Promedio: 9.00 m.</t>
  </si>
  <si>
    <t>- Con Æ½”.  Promedio: 4.00 m</t>
  </si>
  <si>
    <t>Igual al anterior desde gabinete telefónico a caja de paso. Con Æ3/4”.  Accesorios. Promedio 6.00m</t>
  </si>
  <si>
    <t xml:space="preserve">Similar al anterior para gabinetes telefónicos. Por la parte inferior empalma con bandejas. </t>
  </si>
  <si>
    <t>- Con 2*Æ2”+Æ1½”.  Promedio: 3.00 m.</t>
  </si>
  <si>
    <t>- Con 2*Æ2”.  Promedio: 3.00 m.</t>
  </si>
  <si>
    <t>- Con Æ1”.  Promedio: 3.00 m</t>
  </si>
  <si>
    <t xml:space="preserve">Igual al anterior. Por lado inferior a caja de paso. </t>
  </si>
  <si>
    <t>- Con Æ3/4”.  Promedio: 3.00 m</t>
  </si>
  <si>
    <t xml:space="preserve">Entubado con ductos conduit pvc, tipo PAVCO, desde tableros eléctricos (normal y emergencia) hasta cajas de paso, del mismo piso. Lleva accesorios, soportes, terminales. </t>
  </si>
  <si>
    <t>- Con 2*Æ3/4” + Æ½”.  Promedio: 4.00 m.</t>
  </si>
  <si>
    <t>- Con Æ3/4” + Æ½”.  Promedio: 4.00 m.</t>
  </si>
  <si>
    <t>- Con Æ1” + Æ½”.  Promedio: 4.00 m</t>
  </si>
  <si>
    <t>Igual al anterior desde tablero eléctrico o caja de control, hasta bandeja porta cables, del mismo piso. Con 2*Æ1”. Accesorios pvc. Promedio 4.00m. Acoplamiento con bandeja por lado lateral</t>
  </si>
  <si>
    <t>Igual al anterior desde gabinete telefónico a bandeja porta cables, del mismo piso.</t>
  </si>
  <si>
    <t>- Con Æ1”.  Promedio: 5.00 m.</t>
  </si>
  <si>
    <t>- Con 3*Æ2”.  Promedio: 5.00 m.</t>
  </si>
  <si>
    <t>- Con 2*Æ2”.  Promedio: 5.00 m</t>
  </si>
  <si>
    <t xml:space="preserve">Igual al anterior desde caja de control o strip telefónico.   </t>
  </si>
  <si>
    <t>- Con 2*Æ1”.  Promedio: 6.00 m.</t>
  </si>
  <si>
    <t>- Con 2*Æ1½”.  Promedio: 6.00 m</t>
  </si>
  <si>
    <t>Igual al anterior, desde centros de control en auditorio a bandeja en piso inferior, por pases existentes, con  1*Æ1½”+7*Æ1”+3*Æ3/4”. Accesorios. Promedio 4.00m.</t>
  </si>
  <si>
    <t>Acoplamiento lateral entre tableros eléctricos, gabinetes telefónicos y de control, con niples pvc de 3*Æ1½” y terminales.</t>
  </si>
  <si>
    <t>Igual al anterior, con niples pvc de 1*Æ1”.</t>
  </si>
  <si>
    <t>Igual al anterior, entre bandeja y CC-TVSGD, en 4to piso, con 5*Æ1” +1*Æ3/4”-Accesorios. 6.00m</t>
  </si>
  <si>
    <t>Igual al anterior, desde CC-TVSGD, a techo, con 1*Æ1” +1*Æ3/4”-Accesorios-capacete.</t>
  </si>
  <si>
    <t>Igual al anterior, desde caja de paso en auditorio a bandeja, con 2*Æ2”-Accesorios. Promedio 1.00m.</t>
  </si>
  <si>
    <t>Ducto de reserva con 1*Æ1¼”- pvc, entre tableros eléctricos de 1, 2 y 3er y 4to piso con cielo falso.</t>
  </si>
  <si>
    <t>Acoplamiento de entubado pvc Æ½” o Æ3/4”,   con cajilla para salida eléctrica de tomas a nivel de piso primario y superiores. Cajilla ref. 2400 o 5800 de pvc para voltaje regulado y metálica galvanizada tipo pesado o pvc para tomas normales. Accesorios. Incluye cajilla calzada</t>
  </si>
  <si>
    <t>Igual al anterior, con un ducto, sin cajilla.</t>
  </si>
  <si>
    <t>Igual al anterior, con ducto pvc  Æ1½”.</t>
  </si>
  <si>
    <t>Igual a anterior, para acoplamiento de 2 ductos  con una sola cajilla pvc, para salidas de información, telefonía, tv, etc. Lleva tapa ciega.</t>
  </si>
  <si>
    <t>Igual al anterior, sin cajilla, dos ductos.</t>
  </si>
  <si>
    <t>Igual al anterior, con un solo ducto y cajilla.</t>
  </si>
  <si>
    <t>Igual al anterior, con un solo ducto, sin cajilla.</t>
  </si>
  <si>
    <t>Igual al anterior, con ducto pvc  Æ1”.</t>
  </si>
  <si>
    <t>Igual al anterior, prolongación a tableros o cajas de paso, sin cajilla. Primer piso.</t>
  </si>
  <si>
    <t>Derivación contigua o posterior con niple pvc Æ½” y cajilla ref. 2400 o 5800 de pvc para voltaje regulado y metálica galvanizada tipo pesado o pvc para tomas normales. Accesorios. Incluye calzada de cajilla a muro. Ídem para sensores. L≤0.50m.</t>
  </si>
  <si>
    <t>Igual al anterior, sin cajilla.</t>
  </si>
  <si>
    <t>Acoplamiento o prolongación de entubado, desde pase existente hasta cajillas de paso, lado inferior, para salida eléctrica de tomas a nivel de pisos superiores. Con ducto pvc Æ½” o Æ3/4”. Accesorios. Longitud promedio 3.00m.</t>
  </si>
  <si>
    <t>Entubado con un ducto pvc, tipo PAVCO,  Æ½”, entre cajas de paso, bajo losa para alimentar salidas de tomas eléctricos. Incluye cajilla octogonal o cuadrada con tapa ciega y accesorios. Bajo losa de 1, 2 y 3er piso. Promedio 3.50m.</t>
  </si>
  <si>
    <t>Igual al anterior con ducto pvc Æ1”. Prom 5.00</t>
  </si>
  <si>
    <t>Igual a anterior, con dos ductos pvc Æ½”+ Æ3/4”o 2Æ½” o 2Æ3/4”, para prolongación inferior, hasta bandeja porta cables, en salida para información u otros. Longitud promedio 5.00m.</t>
  </si>
  <si>
    <t>Igual a anterior, con un ducto pvc Æ½” o Æ3/4”. Acopla con bandeja. Longitud promedio 5.00m.</t>
  </si>
  <si>
    <t>Igual a anterior, con un ducto pvc Æ1”. Acopla con bandeja o caja de paso. Promedio 3.00m.</t>
  </si>
  <si>
    <t>Igual a anterior, con un ducto pvc Æ½” o Æ3/4”. Acopla con caja de paso, para TV u otros. Incluye cajilla. Longitud promedio 5.00m.</t>
  </si>
  <si>
    <t>Igual a anterior, con ductos pvc 2*Æ1” + Æ3/4”. En oficina de consejo. Longitud promedio 4.00m.</t>
  </si>
  <si>
    <t xml:space="preserve">Igual a anterior, con un ducto pvc Æ½” o Æ3/4”. </t>
  </si>
  <si>
    <t>Para acoplamiento de un par de pases existentes, por parte inferior de losa, sin caja de paso; para TV u otros. Longitud promedio 5.00m.</t>
  </si>
  <si>
    <t xml:space="preserve">Igual a anterior, derivando desde caja de paso o de salida contigua. Para todos los pisos. </t>
  </si>
  <si>
    <t>Derivación contigua desde salida a salida de sensor o video cámara o salida telefónica, micrófono o audio u otra con niple pvc Æ½” o Æ3/4”, y cajilla, con tapa ciega. Accesorios. Incluye calzada de cajilla a muro. Prom. ≤ 0.80</t>
  </si>
  <si>
    <t>Entubado con dos ductos pvc, Æ½” + Æ3/4”, tipo PAVCO, en 4to piso para alimentar salida a WL, cámaras, etc. Incluye cajilla octogonal o cuadrada con tapa ciega y accesorios. Prom. 15.00 m.</t>
  </si>
  <si>
    <t>Igual al anterior con 2*Æ3/4”, para video cámara, en auditorio. Prom. 4.00 m</t>
  </si>
  <si>
    <t>Entubado con dos ductos pvc, Æ1” + Æ3/4”, tipo PAVCO,  entre cajas de paso, en 4to piso para alimentar salidas a sensores, video cámaras, etc. Incluye cajilla octogonal o cuadrada con tapa ciega y accesorios. Prom. 9.00 m.</t>
  </si>
  <si>
    <t>Igual al anterior con un ducto pvc Æ3/4”, entre centros de control de 4to piso, para tv. Prom. 26m.</t>
  </si>
  <si>
    <t>Igual al anterior con un ducto pvc Æ1½”, en auditorio, para video proyector. Prom. 8.00 m.</t>
  </si>
  <si>
    <t>Igual al anterior con un ducto pvc Æ1½”, en Consejo, para video proyector. No se indica en el proyecto. Prom. 9.00 m.</t>
  </si>
  <si>
    <t>Igual al anterior con ductos pvc Æ1”+Æ3/4”, en auditorio, para video cámara. Prom. 8.00 m.</t>
  </si>
  <si>
    <t>Igual al anterior con ductos pvc Æ1”+Æ1½”, en auditorio, para video cámara. Prom. 12.00 m.</t>
  </si>
  <si>
    <t>Entubado de salidas para alumbrado con conduit pvc ½” o ¾”, desde tableros, cajas de paso o salidas contiguas. Accesorios conduit. Incluye salida a extractores de aire, tomas altos, foto celda, control, cajas de paso y acoplamiento de iluminación de grada y ascensor hasta nivel de 4to, piso. Hace parte del ítem, derivación a interruptor. Ductería y cajas adheridas a la estructura o losa con pernos o chasos, de operación por carga, en 1er, 2do y 3er piso. Complementación estructural a nivel de 4to piso. Prom. 2.50</t>
  </si>
  <si>
    <t xml:space="preserve">Caja de paso, construida en lámina perfilada y tratada, cold rolled, calibres 18; con puerta plana en lámina cal. 16 con bisagra lateral. Pintura epóxica aplicada electrostáticamente, secada al horno, color azul cobalto. Con bus tierra aislado. Chapa deslizante Alkey. Junta de dilatación al contorno. </t>
  </si>
  <si>
    <t>De 10”*10”</t>
  </si>
  <si>
    <t xml:space="preserve">De 8”*8”. </t>
  </si>
  <si>
    <t>De 6”*6”.</t>
  </si>
  <si>
    <t xml:space="preserve">De 5*5”. </t>
  </si>
  <si>
    <t>e</t>
  </si>
  <si>
    <t>De 4”*4”+ suplemento</t>
  </si>
  <si>
    <t xml:space="preserve">SUBTOTAL </t>
  </si>
  <si>
    <t>VI</t>
  </si>
  <si>
    <t>ASEO</t>
  </si>
  <si>
    <t>Aseo general y bote de escombros.</t>
  </si>
  <si>
    <t>GLOB</t>
  </si>
  <si>
    <t>COSTO DIRECTO</t>
  </si>
  <si>
    <t>COSTO INDIRECTO CON AUI DEL 22%</t>
  </si>
  <si>
    <t>COSTO DIRECTO + COSTO INDIRECTO</t>
  </si>
  <si>
    <t>IVA  DEL 16 % SOBRE 5 % DE UTILIDAD</t>
  </si>
  <si>
    <t>COSTO TOTAL</t>
  </si>
  <si>
    <t>ARQ. DIEGO ANDRES CASTRO GARCIA</t>
  </si>
  <si>
    <t>ING. VICTOR HUGO RODRIGUEZ LOPEZ</t>
  </si>
  <si>
    <t>Coordinador</t>
  </si>
  <si>
    <t>Profesional Universitario</t>
  </si>
  <si>
    <t>AREA DE EDIFICIOS, CONSTRUCCION Y MANTENIMIENTO</t>
  </si>
  <si>
    <t xml:space="preserve">            AREA DE EDIFICIOS, CONSTRUCCION Y MANTENIMIENTO</t>
  </si>
  <si>
    <t>COSTO INDIRECTO CON AUI DEL %</t>
  </si>
  <si>
    <t>IVA  DEL 16 % SOBRE  % DE UTILIDAD</t>
  </si>
  <si>
    <t>UNIVERSIDAD DEL CAUCA - SECTOR POMONA</t>
  </si>
  <si>
    <t>Construcción e instalación de piso en baldosa Alfa   fondo blanco, grano No.2, Dimensiones 0.30 x 0.30 junta perdida incluye tratamiento completo de acabado.  Incluye mortero 1:4 de nivelación para pisos, espesor  promedio = 0.04 mts.</t>
  </si>
  <si>
    <t>Construcción e instalación de piso en baldosa Alfa   fondo blanco, grano No.2, Dimensiones 0.30 x 0.30 junta perdida incluye tratamiento completo de acabado.  Incluye mortero 1:4 de nivelación para pisos, espesor promedio = 0.04 mts.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</si>
</sst>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 &quot;#,##0.00"/>
    <numFmt numFmtId="165" formatCode="[$$-86B]\ #,##0.00;[Red][$$-86B]\ #,##0.00"/>
    <numFmt numFmtId="166" formatCode="[$$-86B]\ #,##0;[Red][$$-86B]\ #,##0"/>
  </numFmts>
  <fonts count="12">
    <font>
      <sz val="10"/>
      <name val="Arial"/>
      <family val="0"/>
    </font>
    <font>
      <sz val="8"/>
      <name val="Arial"/>
      <family val="2"/>
    </font>
    <font>
      <b/>
      <i/>
      <sz val="8"/>
      <name val="Arial"/>
      <family val="2"/>
    </font>
    <font>
      <sz val="9"/>
      <name val="Arial"/>
      <family val="2"/>
    </font>
    <font>
      <b/>
      <i/>
      <sz val="14"/>
      <name val="Arial"/>
      <family val="2"/>
    </font>
    <font>
      <sz val="14"/>
      <name val="Arial"/>
      <family val="2"/>
    </font>
    <font>
      <b/>
      <sz val="12"/>
      <name val="Arial"/>
      <family val="2"/>
    </font>
    <font>
      <b/>
      <sz val="10"/>
      <name val="Arial"/>
      <family val="2"/>
    </font>
    <font>
      <b/>
      <sz val="11"/>
      <name val="Arial"/>
      <family val="2"/>
    </font>
    <font>
      <sz val="12"/>
      <name val="Arial"/>
      <family val="2"/>
    </font>
    <font>
      <sz val="12"/>
      <name val="Arial Unicode MS"/>
      <family val="0"/>
    </font>
    <font>
      <b/>
      <i/>
      <sz val="9"/>
      <name val="Arial"/>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horizontal="center"/>
    </xf>
    <xf numFmtId="164" fontId="1" fillId="0" borderId="0" xfId="0" applyNumberFormat="1"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164" fontId="4" fillId="0" borderId="0" xfId="0" applyNumberFormat="1" applyFont="1" applyAlignment="1">
      <alignment horizontal="center"/>
    </xf>
    <xf numFmtId="164" fontId="5" fillId="0" borderId="0" xfId="0" applyNumberFormat="1" applyFont="1" applyAlignment="1">
      <alignment/>
    </xf>
    <xf numFmtId="164" fontId="5" fillId="0" borderId="0" xfId="0" applyNumberFormat="1" applyFont="1" applyAlignment="1">
      <alignment horizontal="center"/>
    </xf>
    <xf numFmtId="0" fontId="7" fillId="0" borderId="0" xfId="0" applyNumberFormat="1"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9" fillId="0" borderId="1" xfId="0" applyFont="1" applyBorder="1" applyAlignment="1">
      <alignment horizontal="center"/>
    </xf>
    <xf numFmtId="0" fontId="9" fillId="0" borderId="1" xfId="0" applyFont="1" applyBorder="1" applyAlignment="1">
      <alignment horizontal="justify" vertical="top"/>
    </xf>
    <xf numFmtId="4" fontId="9" fillId="0" borderId="1" xfId="0" applyNumberFormat="1" applyFont="1" applyBorder="1" applyAlignment="1">
      <alignment horizontal="center"/>
    </xf>
    <xf numFmtId="165" fontId="9" fillId="0" borderId="1" xfId="0" applyNumberFormat="1" applyFont="1" applyBorder="1" applyAlignment="1">
      <alignment/>
    </xf>
    <xf numFmtId="0" fontId="6" fillId="0" borderId="1" xfId="0" applyFont="1" applyBorder="1" applyAlignment="1">
      <alignment horizontal="justify" vertical="top"/>
    </xf>
    <xf numFmtId="165" fontId="6" fillId="0" borderId="1" xfId="0" applyNumberFormat="1" applyFont="1" applyBorder="1" applyAlignment="1">
      <alignment/>
    </xf>
    <xf numFmtId="0" fontId="9" fillId="0" borderId="1" xfId="0" applyFont="1" applyBorder="1" applyAlignment="1">
      <alignment/>
    </xf>
    <xf numFmtId="2" fontId="9" fillId="0" borderId="1" xfId="0" applyNumberFormat="1" applyFont="1" applyBorder="1" applyAlignment="1">
      <alignment horizontal="center"/>
    </xf>
    <xf numFmtId="4" fontId="6" fillId="0" borderId="1" xfId="0" applyNumberFormat="1" applyFont="1" applyBorder="1" applyAlignment="1">
      <alignment horizontal="center"/>
    </xf>
    <xf numFmtId="0" fontId="7" fillId="0" borderId="1" xfId="0" applyNumberFormat="1" applyFont="1" applyBorder="1" applyAlignment="1">
      <alignment horizontal="justify"/>
    </xf>
    <xf numFmtId="0" fontId="7" fillId="0" borderId="1" xfId="0" applyNumberFormat="1" applyFont="1" applyBorder="1" applyAlignment="1">
      <alignment horizontal="center"/>
    </xf>
    <xf numFmtId="4" fontId="7" fillId="0" borderId="1" xfId="0" applyNumberFormat="1" applyFont="1" applyBorder="1" applyAlignment="1">
      <alignment horizontal="center"/>
    </xf>
    <xf numFmtId="164" fontId="7" fillId="0" borderId="1" xfId="0" applyNumberFormat="1" applyFont="1" applyBorder="1" applyAlignment="1">
      <alignment horizontal="right"/>
    </xf>
    <xf numFmtId="0" fontId="10" fillId="0" borderId="1" xfId="0" applyFont="1" applyBorder="1" applyAlignment="1">
      <alignment horizontal="justify" vertical="top"/>
    </xf>
    <xf numFmtId="0" fontId="6" fillId="0" borderId="1" xfId="0" applyFont="1" applyBorder="1" applyAlignment="1">
      <alignment horizontal="left" vertical="top"/>
    </xf>
    <xf numFmtId="0" fontId="9" fillId="0" borderId="2" xfId="0" applyFont="1" applyBorder="1" applyAlignment="1">
      <alignment horizontal="center"/>
    </xf>
    <xf numFmtId="0" fontId="9" fillId="0" borderId="2" xfId="0" applyFont="1" applyBorder="1" applyAlignment="1">
      <alignment horizontal="justify" vertical="top"/>
    </xf>
    <xf numFmtId="4" fontId="9" fillId="0" borderId="2" xfId="0" applyNumberFormat="1" applyFont="1" applyBorder="1" applyAlignment="1">
      <alignment horizontal="center"/>
    </xf>
    <xf numFmtId="165" fontId="9" fillId="0" borderId="2" xfId="0" applyNumberFormat="1" applyFont="1" applyBorder="1" applyAlignment="1">
      <alignment/>
    </xf>
    <xf numFmtId="165" fontId="6" fillId="0" borderId="2" xfId="0" applyNumberFormat="1" applyFont="1" applyBorder="1" applyAlignment="1">
      <alignment/>
    </xf>
    <xf numFmtId="0" fontId="9" fillId="0" borderId="3" xfId="0" applyFont="1" applyBorder="1" applyAlignment="1">
      <alignment horizontal="center"/>
    </xf>
    <xf numFmtId="0" fontId="9" fillId="0" borderId="3" xfId="0" applyFont="1" applyBorder="1" applyAlignment="1">
      <alignment horizontal="justify" vertical="top"/>
    </xf>
    <xf numFmtId="0" fontId="9" fillId="0" borderId="3" xfId="0" applyFont="1" applyBorder="1" applyAlignment="1">
      <alignment/>
    </xf>
    <xf numFmtId="166" fontId="6" fillId="0" borderId="3" xfId="0" applyNumberFormat="1" applyFont="1" applyBorder="1" applyAlignment="1">
      <alignment/>
    </xf>
    <xf numFmtId="0" fontId="6" fillId="0" borderId="3" xfId="0" applyFont="1" applyBorder="1" applyAlignment="1">
      <alignment horizontal="justify" vertical="top"/>
    </xf>
    <xf numFmtId="0" fontId="9" fillId="0" borderId="0" xfId="0" applyFont="1" applyAlignment="1">
      <alignment horizontal="center"/>
    </xf>
    <xf numFmtId="0" fontId="9" fillId="0" borderId="0" xfId="0" applyFont="1" applyAlignment="1">
      <alignment horizontal="justify" vertical="top"/>
    </xf>
    <xf numFmtId="0" fontId="9" fillId="0" borderId="0" xfId="0" applyFont="1" applyAlignment="1">
      <alignment/>
    </xf>
    <xf numFmtId="165" fontId="9" fillId="0" borderId="0" xfId="0" applyNumberFormat="1" applyFont="1" applyAlignment="1">
      <alignment/>
    </xf>
    <xf numFmtId="0" fontId="9" fillId="0" borderId="0" xfId="0" applyNumberFormat="1" applyFont="1" applyAlignment="1">
      <alignment/>
    </xf>
    <xf numFmtId="0" fontId="9" fillId="0" borderId="0" xfId="0" applyNumberFormat="1" applyFont="1" applyAlignment="1">
      <alignment vertical="top"/>
    </xf>
    <xf numFmtId="0" fontId="11" fillId="0" borderId="0" xfId="0" applyFont="1" applyAlignment="1">
      <alignment/>
    </xf>
    <xf numFmtId="0" fontId="9" fillId="0" borderId="0" xfId="0" applyNumberFormat="1" applyFont="1" applyAlignment="1">
      <alignment horizontal="center"/>
    </xf>
    <xf numFmtId="0" fontId="6" fillId="0" borderId="0" xfId="0" applyNumberFormat="1" applyFont="1" applyBorder="1" applyAlignment="1">
      <alignment horizontal="center"/>
    </xf>
    <xf numFmtId="0" fontId="8" fillId="0" borderId="4"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285750</xdr:colOff>
      <xdr:row>3</xdr:row>
      <xdr:rowOff>47625</xdr:rowOff>
    </xdr:to>
    <xdr:pic>
      <xdr:nvPicPr>
        <xdr:cNvPr id="1" name="Picture 1"/>
        <xdr:cNvPicPr preferRelativeResize="1">
          <a:picLocks noChangeAspect="1"/>
        </xdr:cNvPicPr>
      </xdr:nvPicPr>
      <xdr:blipFill>
        <a:blip r:embed="rId1"/>
        <a:stretch>
          <a:fillRect/>
        </a:stretch>
      </xdr:blipFill>
      <xdr:spPr>
        <a:xfrm>
          <a:off x="114300" y="47625"/>
          <a:ext cx="657225" cy="561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285750</xdr:colOff>
      <xdr:row>3</xdr:row>
      <xdr:rowOff>47625</xdr:rowOff>
    </xdr:to>
    <xdr:pic>
      <xdr:nvPicPr>
        <xdr:cNvPr id="1" name="Picture 1"/>
        <xdr:cNvPicPr preferRelativeResize="1">
          <a:picLocks noChangeAspect="1"/>
        </xdr:cNvPicPr>
      </xdr:nvPicPr>
      <xdr:blipFill>
        <a:blip r:embed="rId1"/>
        <a:stretch>
          <a:fillRect/>
        </a:stretch>
      </xdr:blipFill>
      <xdr:spPr>
        <a:xfrm>
          <a:off x="114300" y="47625"/>
          <a:ext cx="65722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9"/>
  <sheetViews>
    <sheetView tabSelected="1" zoomScale="75" zoomScaleNormal="75" workbookViewId="0" topLeftCell="A88">
      <selection activeCell="E162" sqref="E162"/>
    </sheetView>
  </sheetViews>
  <sheetFormatPr defaultColWidth="11.421875" defaultRowHeight="12.75"/>
  <cols>
    <col min="1" max="1" width="7.28125" style="41" customWidth="1"/>
    <col min="2" max="2" width="56.421875" style="43" customWidth="1"/>
    <col min="3" max="3" width="8.421875" style="41" customWidth="1"/>
    <col min="4" max="4" width="14.00390625" style="43" customWidth="1"/>
    <col min="5" max="5" width="14.57421875" style="43" customWidth="1"/>
    <col min="6" max="6" width="19.8515625" style="43" customWidth="1"/>
  </cols>
  <sheetData>
    <row r="1" spans="1:6" ht="12.75">
      <c r="A1" s="1"/>
      <c r="B1" s="2"/>
      <c r="C1" s="3"/>
      <c r="D1" s="4"/>
      <c r="E1" s="5"/>
      <c r="F1" s="6"/>
    </row>
    <row r="2" spans="1:6" ht="12.75">
      <c r="A2" s="1"/>
      <c r="B2" s="47" t="s">
        <v>0</v>
      </c>
      <c r="C2" s="3"/>
      <c r="D2" s="4"/>
      <c r="E2" s="5"/>
      <c r="F2" s="6"/>
    </row>
    <row r="3" spans="1:6" ht="18.75">
      <c r="A3" s="7"/>
      <c r="B3" s="47" t="s">
        <v>1</v>
      </c>
      <c r="C3" s="8"/>
      <c r="D3" s="9"/>
      <c r="E3" s="10"/>
      <c r="F3" s="11"/>
    </row>
    <row r="4" spans="1:6" ht="18.75">
      <c r="A4" s="7"/>
      <c r="B4" s="47" t="s">
        <v>197</v>
      </c>
      <c r="C4" s="8"/>
      <c r="D4" s="9"/>
      <c r="E4" s="12"/>
      <c r="F4" s="11"/>
    </row>
    <row r="5" spans="1:6" ht="18.75">
      <c r="A5" s="7"/>
      <c r="B5" s="4"/>
      <c r="C5" s="8"/>
      <c r="D5" s="9"/>
      <c r="E5" s="12"/>
      <c r="F5" s="11"/>
    </row>
    <row r="6" spans="1:6" ht="15.75">
      <c r="A6" s="49" t="s">
        <v>2</v>
      </c>
      <c r="B6" s="49"/>
      <c r="C6" s="49"/>
      <c r="D6" s="49"/>
      <c r="E6" s="49"/>
      <c r="F6" s="49"/>
    </row>
    <row r="7" spans="1:6" ht="15.75">
      <c r="A7" s="49" t="s">
        <v>3</v>
      </c>
      <c r="B7" s="49"/>
      <c r="C7" s="49"/>
      <c r="D7" s="49"/>
      <c r="E7" s="49"/>
      <c r="F7" s="49"/>
    </row>
    <row r="8" spans="1:6" ht="15.75">
      <c r="A8" s="49" t="s">
        <v>4</v>
      </c>
      <c r="B8" s="49"/>
      <c r="C8" s="49"/>
      <c r="D8" s="49"/>
      <c r="E8" s="49"/>
      <c r="F8" s="49"/>
    </row>
    <row r="9" spans="1:6" ht="12.75">
      <c r="A9" s="13"/>
      <c r="B9" s="13"/>
      <c r="C9" s="13"/>
      <c r="D9" s="13"/>
      <c r="E9" s="13"/>
      <c r="F9" s="13"/>
    </row>
    <row r="10" spans="1:6" ht="15">
      <c r="A10" s="13"/>
      <c r="B10" s="13"/>
      <c r="C10" s="13"/>
      <c r="D10" s="13"/>
      <c r="E10" s="50" t="s">
        <v>5</v>
      </c>
      <c r="F10" s="50"/>
    </row>
    <row r="11" spans="1:6" ht="15.75">
      <c r="A11" s="14" t="s">
        <v>6</v>
      </c>
      <c r="B11" s="14" t="s">
        <v>7</v>
      </c>
      <c r="C11" s="14" t="s">
        <v>8</v>
      </c>
      <c r="D11" s="14" t="s">
        <v>9</v>
      </c>
      <c r="E11" s="14" t="s">
        <v>10</v>
      </c>
      <c r="F11" s="14" t="s">
        <v>11</v>
      </c>
    </row>
    <row r="12" spans="1:6" ht="15.75">
      <c r="A12" s="14" t="s">
        <v>12</v>
      </c>
      <c r="B12" s="15" t="s">
        <v>13</v>
      </c>
      <c r="C12" s="14"/>
      <c r="D12" s="14"/>
      <c r="E12" s="14"/>
      <c r="F12" s="14"/>
    </row>
    <row r="13" spans="1:6" ht="45">
      <c r="A13" s="16">
        <v>1.1</v>
      </c>
      <c r="B13" s="17" t="s">
        <v>14</v>
      </c>
      <c r="C13" s="16" t="s">
        <v>15</v>
      </c>
      <c r="D13" s="18">
        <v>440</v>
      </c>
      <c r="E13" s="19"/>
      <c r="F13" s="19">
        <f>+E13*D13</f>
        <v>0</v>
      </c>
    </row>
    <row r="14" spans="1:6" ht="45">
      <c r="A14" s="16">
        <v>1.2</v>
      </c>
      <c r="B14" s="17" t="s">
        <v>16</v>
      </c>
      <c r="C14" s="16" t="s">
        <v>8</v>
      </c>
      <c r="D14" s="18">
        <v>20</v>
      </c>
      <c r="E14" s="19"/>
      <c r="F14" s="19">
        <f>+E14*D14</f>
        <v>0</v>
      </c>
    </row>
    <row r="15" spans="1:6" ht="15.75">
      <c r="A15" s="16"/>
      <c r="B15" s="20" t="s">
        <v>17</v>
      </c>
      <c r="C15" s="16"/>
      <c r="D15" s="18"/>
      <c r="E15" s="19"/>
      <c r="F15" s="21">
        <f>SUM(F13:F14)</f>
        <v>0</v>
      </c>
    </row>
    <row r="16" spans="1:6" ht="15.75">
      <c r="A16" s="14" t="s">
        <v>18</v>
      </c>
      <c r="B16" s="20" t="s">
        <v>19</v>
      </c>
      <c r="C16" s="16"/>
      <c r="D16" s="18"/>
      <c r="E16" s="19"/>
      <c r="F16" s="22"/>
    </row>
    <row r="17" spans="1:6" ht="30">
      <c r="A17" s="16">
        <v>2.1</v>
      </c>
      <c r="B17" s="17" t="s">
        <v>20</v>
      </c>
      <c r="C17" s="16" t="s">
        <v>21</v>
      </c>
      <c r="D17" s="18">
        <v>26</v>
      </c>
      <c r="E17" s="19"/>
      <c r="F17" s="19">
        <f aca="true" t="shared" si="0" ref="F17:F45">+E17*D17</f>
        <v>0</v>
      </c>
    </row>
    <row r="18" spans="1:6" ht="45">
      <c r="A18" s="16">
        <v>2.2</v>
      </c>
      <c r="B18" s="17" t="s">
        <v>22</v>
      </c>
      <c r="C18" s="16" t="s">
        <v>21</v>
      </c>
      <c r="D18" s="18">
        <v>60</v>
      </c>
      <c r="E18" s="19"/>
      <c r="F18" s="19">
        <f t="shared" si="0"/>
        <v>0</v>
      </c>
    </row>
    <row r="19" spans="1:6" ht="60">
      <c r="A19" s="16">
        <v>2.3</v>
      </c>
      <c r="B19" s="17" t="s">
        <v>23</v>
      </c>
      <c r="C19" s="16" t="s">
        <v>8</v>
      </c>
      <c r="D19" s="18">
        <v>35</v>
      </c>
      <c r="E19" s="19"/>
      <c r="F19" s="19">
        <f t="shared" si="0"/>
        <v>0</v>
      </c>
    </row>
    <row r="20" spans="1:6" ht="30">
      <c r="A20" s="16">
        <v>2.4</v>
      </c>
      <c r="B20" s="17" t="s">
        <v>24</v>
      </c>
      <c r="C20" s="16" t="s">
        <v>8</v>
      </c>
      <c r="D20" s="18">
        <v>4</v>
      </c>
      <c r="E20" s="19"/>
      <c r="F20" s="19">
        <f t="shared" si="0"/>
        <v>0</v>
      </c>
    </row>
    <row r="21" spans="1:6" ht="30">
      <c r="A21" s="16">
        <v>2.5</v>
      </c>
      <c r="B21" s="17" t="s">
        <v>25</v>
      </c>
      <c r="C21" s="16" t="s">
        <v>8</v>
      </c>
      <c r="D21" s="18">
        <v>2</v>
      </c>
      <c r="E21" s="19"/>
      <c r="F21" s="19">
        <f t="shared" si="0"/>
        <v>0</v>
      </c>
    </row>
    <row r="22" spans="1:6" ht="30">
      <c r="A22" s="16">
        <v>2.6</v>
      </c>
      <c r="B22" s="17" t="s">
        <v>26</v>
      </c>
      <c r="C22" s="16" t="s">
        <v>8</v>
      </c>
      <c r="D22" s="18">
        <v>20</v>
      </c>
      <c r="E22" s="19"/>
      <c r="F22" s="19">
        <f t="shared" si="0"/>
        <v>0</v>
      </c>
    </row>
    <row r="23" spans="1:6" ht="90">
      <c r="A23" s="16">
        <v>2.7</v>
      </c>
      <c r="B23" s="17" t="s">
        <v>27</v>
      </c>
      <c r="C23" s="16" t="s">
        <v>8</v>
      </c>
      <c r="D23" s="18">
        <v>2</v>
      </c>
      <c r="E23" s="19"/>
      <c r="F23" s="19">
        <f t="shared" si="0"/>
        <v>0</v>
      </c>
    </row>
    <row r="24" spans="1:6" ht="30">
      <c r="A24" s="16">
        <v>2.8</v>
      </c>
      <c r="B24" s="17" t="s">
        <v>28</v>
      </c>
      <c r="C24" s="16" t="s">
        <v>8</v>
      </c>
      <c r="D24" s="18">
        <v>10</v>
      </c>
      <c r="E24" s="19"/>
      <c r="F24" s="19">
        <f t="shared" si="0"/>
        <v>0</v>
      </c>
    </row>
    <row r="25" spans="1:6" ht="30">
      <c r="A25" s="16">
        <v>2.9</v>
      </c>
      <c r="B25" s="17" t="s">
        <v>29</v>
      </c>
      <c r="C25" s="16" t="s">
        <v>21</v>
      </c>
      <c r="D25" s="18">
        <v>68</v>
      </c>
      <c r="E25" s="19"/>
      <c r="F25" s="19">
        <f t="shared" si="0"/>
        <v>0</v>
      </c>
    </row>
    <row r="26" spans="1:6" ht="30">
      <c r="A26" s="23">
        <v>2.1</v>
      </c>
      <c r="B26" s="17" t="s">
        <v>30</v>
      </c>
      <c r="C26" s="16" t="s">
        <v>21</v>
      </c>
      <c r="D26" s="18">
        <v>18</v>
      </c>
      <c r="E26" s="19"/>
      <c r="F26" s="19">
        <f t="shared" si="0"/>
        <v>0</v>
      </c>
    </row>
    <row r="27" spans="1:6" ht="30">
      <c r="A27" s="16">
        <v>2.11</v>
      </c>
      <c r="B27" s="17" t="s">
        <v>31</v>
      </c>
      <c r="C27" s="16" t="s">
        <v>21</v>
      </c>
      <c r="D27" s="18">
        <v>27</v>
      </c>
      <c r="E27" s="19"/>
      <c r="F27" s="19">
        <f t="shared" si="0"/>
        <v>0</v>
      </c>
    </row>
    <row r="28" spans="1:6" ht="45">
      <c r="A28" s="16">
        <v>2.12</v>
      </c>
      <c r="B28" s="17" t="s">
        <v>32</v>
      </c>
      <c r="C28" s="16" t="s">
        <v>21</v>
      </c>
      <c r="D28" s="18">
        <v>60</v>
      </c>
      <c r="E28" s="19"/>
      <c r="F28" s="19">
        <f t="shared" si="0"/>
        <v>0</v>
      </c>
    </row>
    <row r="29" spans="1:6" ht="45">
      <c r="A29" s="16">
        <v>2.13</v>
      </c>
      <c r="B29" s="17" t="s">
        <v>33</v>
      </c>
      <c r="C29" s="16" t="s">
        <v>21</v>
      </c>
      <c r="D29" s="18">
        <v>10</v>
      </c>
      <c r="E29" s="19"/>
      <c r="F29" s="19">
        <f t="shared" si="0"/>
        <v>0</v>
      </c>
    </row>
    <row r="30" spans="1:6" ht="15">
      <c r="A30" s="16">
        <v>2.14</v>
      </c>
      <c r="B30" s="17" t="s">
        <v>34</v>
      </c>
      <c r="C30" s="16" t="s">
        <v>8</v>
      </c>
      <c r="D30" s="18">
        <v>20</v>
      </c>
      <c r="E30" s="19"/>
      <c r="F30" s="19">
        <f t="shared" si="0"/>
        <v>0</v>
      </c>
    </row>
    <row r="31" spans="1:6" ht="15">
      <c r="A31" s="16">
        <v>2.15</v>
      </c>
      <c r="B31" s="17" t="s">
        <v>35</v>
      </c>
      <c r="C31" s="16" t="s">
        <v>8</v>
      </c>
      <c r="D31" s="18">
        <v>12</v>
      </c>
      <c r="E31" s="19"/>
      <c r="F31" s="19">
        <f t="shared" si="0"/>
        <v>0</v>
      </c>
    </row>
    <row r="32" spans="1:6" ht="15">
      <c r="A32" s="16">
        <v>2.16</v>
      </c>
      <c r="B32" s="17" t="s">
        <v>36</v>
      </c>
      <c r="C32" s="16" t="s">
        <v>8</v>
      </c>
      <c r="D32" s="18">
        <v>2</v>
      </c>
      <c r="E32" s="19"/>
      <c r="F32" s="19">
        <f t="shared" si="0"/>
        <v>0</v>
      </c>
    </row>
    <row r="33" spans="1:6" ht="15">
      <c r="A33" s="16">
        <v>2.17</v>
      </c>
      <c r="B33" s="17" t="s">
        <v>37</v>
      </c>
      <c r="C33" s="16" t="s">
        <v>8</v>
      </c>
      <c r="D33" s="18">
        <v>7</v>
      </c>
      <c r="E33" s="19"/>
      <c r="F33" s="19">
        <f t="shared" si="0"/>
        <v>0</v>
      </c>
    </row>
    <row r="34" spans="1:6" ht="15">
      <c r="A34" s="16">
        <v>2.18</v>
      </c>
      <c r="B34" s="17" t="s">
        <v>38</v>
      </c>
      <c r="C34" s="16" t="s">
        <v>8</v>
      </c>
      <c r="D34" s="18">
        <v>3</v>
      </c>
      <c r="E34" s="19"/>
      <c r="F34" s="19">
        <f t="shared" si="0"/>
        <v>0</v>
      </c>
    </row>
    <row r="35" spans="1:6" ht="15">
      <c r="A35" s="16">
        <v>2.19</v>
      </c>
      <c r="B35" s="17" t="s">
        <v>39</v>
      </c>
      <c r="C35" s="16" t="s">
        <v>8</v>
      </c>
      <c r="D35" s="18">
        <v>3</v>
      </c>
      <c r="E35" s="19"/>
      <c r="F35" s="19">
        <f t="shared" si="0"/>
        <v>0</v>
      </c>
    </row>
    <row r="36" spans="1:6" ht="15">
      <c r="A36" s="23">
        <v>2.2</v>
      </c>
      <c r="B36" s="17" t="s">
        <v>40</v>
      </c>
      <c r="C36" s="16" t="s">
        <v>8</v>
      </c>
      <c r="D36" s="18">
        <v>10</v>
      </c>
      <c r="E36" s="19"/>
      <c r="F36" s="19">
        <f t="shared" si="0"/>
        <v>0</v>
      </c>
    </row>
    <row r="37" spans="1:6" ht="15">
      <c r="A37" s="16">
        <v>2.21</v>
      </c>
      <c r="B37" s="17" t="s">
        <v>41</v>
      </c>
      <c r="C37" s="16" t="s">
        <v>8</v>
      </c>
      <c r="D37" s="18">
        <v>18</v>
      </c>
      <c r="E37" s="19"/>
      <c r="F37" s="19">
        <f t="shared" si="0"/>
        <v>0</v>
      </c>
    </row>
    <row r="38" spans="1:6" ht="15">
      <c r="A38" s="16">
        <v>2.22</v>
      </c>
      <c r="B38" s="17" t="s">
        <v>42</v>
      </c>
      <c r="C38" s="16" t="s">
        <v>8</v>
      </c>
      <c r="D38" s="18">
        <v>4</v>
      </c>
      <c r="E38" s="19"/>
      <c r="F38" s="19">
        <f t="shared" si="0"/>
        <v>0</v>
      </c>
    </row>
    <row r="39" spans="1:6" ht="15">
      <c r="A39" s="16">
        <v>2.23</v>
      </c>
      <c r="B39" s="17" t="s">
        <v>43</v>
      </c>
      <c r="C39" s="16" t="s">
        <v>8</v>
      </c>
      <c r="D39" s="18">
        <v>2</v>
      </c>
      <c r="E39" s="19"/>
      <c r="F39" s="19">
        <f t="shared" si="0"/>
        <v>0</v>
      </c>
    </row>
    <row r="40" spans="1:6" ht="15">
      <c r="A40" s="16">
        <v>2.24</v>
      </c>
      <c r="B40" s="17" t="s">
        <v>44</v>
      </c>
      <c r="C40" s="16" t="s">
        <v>8</v>
      </c>
      <c r="D40" s="18">
        <v>4</v>
      </c>
      <c r="E40" s="19"/>
      <c r="F40" s="19">
        <f t="shared" si="0"/>
        <v>0</v>
      </c>
    </row>
    <row r="41" spans="1:6" ht="15">
      <c r="A41" s="16">
        <v>2.25</v>
      </c>
      <c r="B41" s="17" t="s">
        <v>45</v>
      </c>
      <c r="C41" s="16" t="s">
        <v>8</v>
      </c>
      <c r="D41" s="18">
        <v>4</v>
      </c>
      <c r="E41" s="19"/>
      <c r="F41" s="19">
        <f t="shared" si="0"/>
        <v>0</v>
      </c>
    </row>
    <row r="42" spans="1:6" ht="15">
      <c r="A42" s="16">
        <v>2.26</v>
      </c>
      <c r="B42" s="17" t="s">
        <v>46</v>
      </c>
      <c r="C42" s="16" t="s">
        <v>8</v>
      </c>
      <c r="D42" s="18">
        <v>4</v>
      </c>
      <c r="E42" s="19"/>
      <c r="F42" s="19">
        <f t="shared" si="0"/>
        <v>0</v>
      </c>
    </row>
    <row r="43" spans="1:6" ht="45">
      <c r="A43" s="16">
        <v>2.27</v>
      </c>
      <c r="B43" s="17" t="s">
        <v>47</v>
      </c>
      <c r="C43" s="16" t="s">
        <v>8</v>
      </c>
      <c r="D43" s="18">
        <v>13</v>
      </c>
      <c r="E43" s="19"/>
      <c r="F43" s="19">
        <f t="shared" si="0"/>
        <v>0</v>
      </c>
    </row>
    <row r="44" spans="1:6" ht="45">
      <c r="A44" s="16">
        <v>2.28</v>
      </c>
      <c r="B44" s="17" t="s">
        <v>48</v>
      </c>
      <c r="C44" s="16" t="s">
        <v>8</v>
      </c>
      <c r="D44" s="18">
        <v>34</v>
      </c>
      <c r="E44" s="19"/>
      <c r="F44" s="19">
        <f t="shared" si="0"/>
        <v>0</v>
      </c>
    </row>
    <row r="45" spans="1:6" ht="30">
      <c r="A45" s="16">
        <v>2.29</v>
      </c>
      <c r="B45" s="17" t="s">
        <v>49</v>
      </c>
      <c r="C45" s="16" t="s">
        <v>8</v>
      </c>
      <c r="D45" s="18">
        <v>10</v>
      </c>
      <c r="E45" s="19"/>
      <c r="F45" s="19">
        <f t="shared" si="0"/>
        <v>0</v>
      </c>
    </row>
    <row r="46" spans="1:6" ht="15.75">
      <c r="A46" s="16"/>
      <c r="B46" s="20" t="s">
        <v>17</v>
      </c>
      <c r="C46" s="16"/>
      <c r="D46" s="18"/>
      <c r="E46" s="19"/>
      <c r="F46" s="21">
        <f>SUM(F17:F45)</f>
        <v>0</v>
      </c>
    </row>
    <row r="47" spans="1:6" ht="15.75">
      <c r="A47" s="14" t="s">
        <v>50</v>
      </c>
      <c r="B47" s="20" t="s">
        <v>51</v>
      </c>
      <c r="C47" s="16"/>
      <c r="D47" s="18"/>
      <c r="E47" s="19"/>
      <c r="F47" s="22"/>
    </row>
    <row r="48" spans="1:6" ht="60">
      <c r="A48" s="16">
        <v>3.1</v>
      </c>
      <c r="B48" s="17" t="s">
        <v>52</v>
      </c>
      <c r="C48" s="16" t="s">
        <v>15</v>
      </c>
      <c r="D48" s="18">
        <v>1010</v>
      </c>
      <c r="E48" s="19"/>
      <c r="F48" s="19">
        <f>+D48*E48</f>
        <v>0</v>
      </c>
    </row>
    <row r="49" spans="1:6" ht="75">
      <c r="A49" s="16">
        <v>3.2</v>
      </c>
      <c r="B49" s="17" t="s">
        <v>53</v>
      </c>
      <c r="C49" s="16" t="s">
        <v>15</v>
      </c>
      <c r="D49" s="18">
        <v>305</v>
      </c>
      <c r="E49" s="19"/>
      <c r="F49" s="19">
        <f aca="true" t="shared" si="1" ref="F49:F55">+D49*E49</f>
        <v>0</v>
      </c>
    </row>
    <row r="50" spans="1:6" ht="15">
      <c r="A50" s="16">
        <v>3.3</v>
      </c>
      <c r="B50" s="17" t="s">
        <v>54</v>
      </c>
      <c r="C50" s="16" t="s">
        <v>21</v>
      </c>
      <c r="D50" s="18">
        <v>702</v>
      </c>
      <c r="E50" s="19"/>
      <c r="F50" s="19">
        <f t="shared" si="1"/>
        <v>0</v>
      </c>
    </row>
    <row r="51" spans="1:6" ht="30">
      <c r="A51" s="16">
        <v>3.4</v>
      </c>
      <c r="B51" s="17" t="s">
        <v>55</v>
      </c>
      <c r="C51" s="16" t="s">
        <v>56</v>
      </c>
      <c r="D51" s="18">
        <v>600</v>
      </c>
      <c r="E51" s="19"/>
      <c r="F51" s="19">
        <f t="shared" si="1"/>
        <v>0</v>
      </c>
    </row>
    <row r="52" spans="1:6" ht="45">
      <c r="A52" s="16">
        <v>3.5</v>
      </c>
      <c r="B52" s="17" t="s">
        <v>57</v>
      </c>
      <c r="C52" s="16" t="s">
        <v>21</v>
      </c>
      <c r="D52" s="18">
        <v>990</v>
      </c>
      <c r="E52" s="19"/>
      <c r="F52" s="19">
        <f t="shared" si="1"/>
        <v>0</v>
      </c>
    </row>
    <row r="53" spans="1:6" ht="45">
      <c r="A53" s="16">
        <v>3.6</v>
      </c>
      <c r="B53" s="17" t="s">
        <v>58</v>
      </c>
      <c r="C53" s="16" t="s">
        <v>8</v>
      </c>
      <c r="D53" s="18">
        <v>390</v>
      </c>
      <c r="E53" s="19"/>
      <c r="F53" s="19">
        <f t="shared" si="1"/>
        <v>0</v>
      </c>
    </row>
    <row r="54" spans="1:6" ht="60">
      <c r="A54" s="16">
        <v>3.7</v>
      </c>
      <c r="B54" s="17" t="s">
        <v>59</v>
      </c>
      <c r="C54" s="16" t="s">
        <v>15</v>
      </c>
      <c r="D54" s="18">
        <v>80</v>
      </c>
      <c r="E54" s="19"/>
      <c r="F54" s="19">
        <f t="shared" si="1"/>
        <v>0</v>
      </c>
    </row>
    <row r="55" spans="1:6" ht="30">
      <c r="A55" s="16">
        <v>3.8</v>
      </c>
      <c r="B55" s="17" t="s">
        <v>60</v>
      </c>
      <c r="C55" s="16" t="s">
        <v>15</v>
      </c>
      <c r="D55" s="18">
        <f>105+190</f>
        <v>295</v>
      </c>
      <c r="E55" s="19"/>
      <c r="F55" s="19">
        <f t="shared" si="1"/>
        <v>0</v>
      </c>
    </row>
    <row r="56" spans="1:6" ht="15.75">
      <c r="A56" s="16"/>
      <c r="B56" s="20" t="s">
        <v>17</v>
      </c>
      <c r="C56" s="16"/>
      <c r="D56" s="18"/>
      <c r="E56" s="19"/>
      <c r="F56" s="21">
        <f>SUM(F48:F55)</f>
        <v>0</v>
      </c>
    </row>
    <row r="57" spans="1:6" ht="15.75">
      <c r="A57" s="14" t="s">
        <v>61</v>
      </c>
      <c r="B57" s="20" t="s">
        <v>62</v>
      </c>
      <c r="C57" s="14"/>
      <c r="D57" s="24"/>
      <c r="E57" s="19"/>
      <c r="F57" s="19"/>
    </row>
    <row r="58" spans="1:6" ht="75">
      <c r="A58" s="16">
        <v>4.1</v>
      </c>
      <c r="B58" s="17" t="s">
        <v>202</v>
      </c>
      <c r="C58" s="16" t="s">
        <v>15</v>
      </c>
      <c r="D58" s="18">
        <v>482</v>
      </c>
      <c r="E58" s="19"/>
      <c r="F58" s="19">
        <f>D58*E58</f>
        <v>0</v>
      </c>
    </row>
    <row r="59" spans="1:6" ht="30">
      <c r="A59" s="16">
        <v>4.2</v>
      </c>
      <c r="B59" s="17" t="s">
        <v>63</v>
      </c>
      <c r="C59" s="16" t="s">
        <v>21</v>
      </c>
      <c r="D59" s="18">
        <v>460</v>
      </c>
      <c r="E59" s="19"/>
      <c r="F59" s="19">
        <f>D59*E59</f>
        <v>0</v>
      </c>
    </row>
    <row r="60" spans="1:6" ht="15.75">
      <c r="A60" s="16"/>
      <c r="B60" s="20" t="s">
        <v>17</v>
      </c>
      <c r="C60" s="16"/>
      <c r="D60" s="18"/>
      <c r="E60" s="19"/>
      <c r="F60" s="21">
        <f>SUM(F58:F59)</f>
        <v>0</v>
      </c>
    </row>
    <row r="61" spans="1:6" ht="39">
      <c r="A61" s="14" t="s">
        <v>64</v>
      </c>
      <c r="B61" s="25" t="s">
        <v>65</v>
      </c>
      <c r="C61" s="26"/>
      <c r="D61" s="27"/>
      <c r="E61" s="28"/>
      <c r="F61" s="28"/>
    </row>
    <row r="62" spans="1:6" ht="75">
      <c r="A62" s="16">
        <v>5.1</v>
      </c>
      <c r="B62" s="17" t="s">
        <v>66</v>
      </c>
      <c r="C62" s="16"/>
      <c r="D62" s="18"/>
      <c r="E62" s="19"/>
      <c r="F62" s="19"/>
    </row>
    <row r="63" spans="1:6" ht="15">
      <c r="A63" s="16" t="s">
        <v>67</v>
      </c>
      <c r="B63" s="17" t="s">
        <v>68</v>
      </c>
      <c r="C63" s="16" t="s">
        <v>8</v>
      </c>
      <c r="D63" s="18">
        <v>1</v>
      </c>
      <c r="E63" s="19"/>
      <c r="F63" s="19">
        <f>+E63*D63</f>
        <v>0</v>
      </c>
    </row>
    <row r="64" spans="1:6" ht="15">
      <c r="A64" s="16" t="s">
        <v>69</v>
      </c>
      <c r="B64" s="17" t="s">
        <v>70</v>
      </c>
      <c r="C64" s="16" t="s">
        <v>8</v>
      </c>
      <c r="D64" s="18">
        <v>1</v>
      </c>
      <c r="E64" s="19"/>
      <c r="F64" s="19">
        <f aca="true" t="shared" si="2" ref="F64:F127">+E64*D64</f>
        <v>0</v>
      </c>
    </row>
    <row r="65" spans="1:6" ht="15">
      <c r="A65" s="16" t="s">
        <v>71</v>
      </c>
      <c r="B65" s="17" t="s">
        <v>72</v>
      </c>
      <c r="C65" s="16" t="s">
        <v>8</v>
      </c>
      <c r="D65" s="18">
        <v>1</v>
      </c>
      <c r="E65" s="19"/>
      <c r="F65" s="19">
        <f t="shared" si="2"/>
        <v>0</v>
      </c>
    </row>
    <row r="66" spans="1:6" ht="15">
      <c r="A66" s="16" t="s">
        <v>73</v>
      </c>
      <c r="B66" s="17" t="s">
        <v>74</v>
      </c>
      <c r="C66" s="16" t="s">
        <v>8</v>
      </c>
      <c r="D66" s="18">
        <v>1</v>
      </c>
      <c r="E66" s="19"/>
      <c r="F66" s="19">
        <f t="shared" si="2"/>
        <v>0</v>
      </c>
    </row>
    <row r="67" spans="1:6" ht="15">
      <c r="A67" s="16">
        <v>5.2</v>
      </c>
      <c r="B67" s="17" t="s">
        <v>75</v>
      </c>
      <c r="C67" s="16"/>
      <c r="D67" s="18"/>
      <c r="E67" s="19"/>
      <c r="F67" s="19"/>
    </row>
    <row r="68" spans="1:6" ht="17.25">
      <c r="A68" s="16" t="s">
        <v>67</v>
      </c>
      <c r="B68" s="29" t="s">
        <v>76</v>
      </c>
      <c r="C68" s="16" t="s">
        <v>8</v>
      </c>
      <c r="D68" s="18">
        <v>1</v>
      </c>
      <c r="E68" s="19"/>
      <c r="F68" s="19">
        <f t="shared" si="2"/>
        <v>0</v>
      </c>
    </row>
    <row r="69" spans="1:6" ht="17.25">
      <c r="A69" s="16" t="s">
        <v>69</v>
      </c>
      <c r="B69" s="29" t="s">
        <v>77</v>
      </c>
      <c r="C69" s="16" t="s">
        <v>8</v>
      </c>
      <c r="D69" s="18">
        <v>1</v>
      </c>
      <c r="E69" s="19"/>
      <c r="F69" s="19">
        <f t="shared" si="2"/>
        <v>0</v>
      </c>
    </row>
    <row r="70" spans="1:6" ht="17.25">
      <c r="A70" s="16" t="s">
        <v>71</v>
      </c>
      <c r="B70" s="29" t="s">
        <v>78</v>
      </c>
      <c r="C70" s="16" t="s">
        <v>8</v>
      </c>
      <c r="D70" s="18">
        <v>1</v>
      </c>
      <c r="E70" s="19"/>
      <c r="F70" s="19">
        <f t="shared" si="2"/>
        <v>0</v>
      </c>
    </row>
    <row r="71" spans="1:6" ht="15">
      <c r="A71" s="16" t="s">
        <v>73</v>
      </c>
      <c r="B71" s="17" t="s">
        <v>74</v>
      </c>
      <c r="C71" s="16" t="s">
        <v>8</v>
      </c>
      <c r="D71" s="18">
        <v>1</v>
      </c>
      <c r="E71" s="19"/>
      <c r="F71" s="19">
        <f t="shared" si="2"/>
        <v>0</v>
      </c>
    </row>
    <row r="72" spans="1:6" ht="30">
      <c r="A72" s="16">
        <v>5.3</v>
      </c>
      <c r="B72" s="17" t="s">
        <v>79</v>
      </c>
      <c r="C72" s="16"/>
      <c r="D72" s="18"/>
      <c r="E72" s="19"/>
      <c r="F72" s="19"/>
    </row>
    <row r="73" spans="1:6" ht="15">
      <c r="A73" s="16" t="s">
        <v>67</v>
      </c>
      <c r="B73" s="17" t="s">
        <v>80</v>
      </c>
      <c r="C73" s="16" t="s">
        <v>8</v>
      </c>
      <c r="D73" s="18">
        <v>3</v>
      </c>
      <c r="E73" s="19"/>
      <c r="F73" s="19">
        <f t="shared" si="2"/>
        <v>0</v>
      </c>
    </row>
    <row r="74" spans="1:6" ht="15">
      <c r="A74" s="16" t="s">
        <v>69</v>
      </c>
      <c r="B74" s="17" t="s">
        <v>81</v>
      </c>
      <c r="C74" s="16" t="s">
        <v>8</v>
      </c>
      <c r="D74" s="18">
        <v>3</v>
      </c>
      <c r="E74" s="19"/>
      <c r="F74" s="19">
        <f t="shared" si="2"/>
        <v>0</v>
      </c>
    </row>
    <row r="75" spans="1:6" ht="15">
      <c r="A75" s="16" t="s">
        <v>71</v>
      </c>
      <c r="B75" s="17" t="s">
        <v>82</v>
      </c>
      <c r="C75" s="16" t="s">
        <v>8</v>
      </c>
      <c r="D75" s="18">
        <v>2</v>
      </c>
      <c r="E75" s="19"/>
      <c r="F75" s="19">
        <f t="shared" si="2"/>
        <v>0</v>
      </c>
    </row>
    <row r="76" spans="1:6" ht="30">
      <c r="A76" s="16">
        <v>5.4</v>
      </c>
      <c r="B76" s="17" t="s">
        <v>83</v>
      </c>
      <c r="C76" s="16"/>
      <c r="D76" s="18"/>
      <c r="E76" s="19"/>
      <c r="F76" s="19"/>
    </row>
    <row r="77" spans="1:6" ht="15">
      <c r="A77" s="16" t="s">
        <v>67</v>
      </c>
      <c r="B77" s="17" t="s">
        <v>84</v>
      </c>
      <c r="C77" s="16" t="s">
        <v>8</v>
      </c>
      <c r="D77" s="18">
        <v>1</v>
      </c>
      <c r="E77" s="19"/>
      <c r="F77" s="19">
        <f t="shared" si="2"/>
        <v>0</v>
      </c>
    </row>
    <row r="78" spans="1:6" ht="15">
      <c r="A78" s="16" t="s">
        <v>69</v>
      </c>
      <c r="B78" s="17" t="s">
        <v>85</v>
      </c>
      <c r="C78" s="16" t="s">
        <v>8</v>
      </c>
      <c r="D78" s="18">
        <v>1</v>
      </c>
      <c r="E78" s="19"/>
      <c r="F78" s="19">
        <f t="shared" si="2"/>
        <v>0</v>
      </c>
    </row>
    <row r="79" spans="1:6" ht="15">
      <c r="A79" s="16" t="s">
        <v>71</v>
      </c>
      <c r="B79" s="17" t="s">
        <v>86</v>
      </c>
      <c r="C79" s="16" t="s">
        <v>8</v>
      </c>
      <c r="D79" s="18">
        <v>1</v>
      </c>
      <c r="E79" s="19"/>
      <c r="F79" s="19">
        <f t="shared" si="2"/>
        <v>0</v>
      </c>
    </row>
    <row r="80" spans="1:6" ht="15">
      <c r="A80" s="16" t="s">
        <v>73</v>
      </c>
      <c r="B80" s="17" t="s">
        <v>87</v>
      </c>
      <c r="C80" s="16" t="s">
        <v>8</v>
      </c>
      <c r="D80" s="18">
        <v>1</v>
      </c>
      <c r="E80" s="19"/>
      <c r="F80" s="19">
        <f t="shared" si="2"/>
        <v>0</v>
      </c>
    </row>
    <row r="81" spans="1:6" ht="15">
      <c r="A81" s="16">
        <v>5.5</v>
      </c>
      <c r="B81" s="17" t="s">
        <v>88</v>
      </c>
      <c r="C81" s="16"/>
      <c r="D81" s="18"/>
      <c r="E81" s="19"/>
      <c r="F81" s="19"/>
    </row>
    <row r="82" spans="1:6" ht="15">
      <c r="A82" s="16" t="s">
        <v>67</v>
      </c>
      <c r="B82" s="17" t="s">
        <v>89</v>
      </c>
      <c r="C82" s="16" t="s">
        <v>8</v>
      </c>
      <c r="D82" s="18">
        <v>1</v>
      </c>
      <c r="E82" s="19"/>
      <c r="F82" s="19">
        <f t="shared" si="2"/>
        <v>0</v>
      </c>
    </row>
    <row r="83" spans="1:6" ht="15">
      <c r="A83" s="16" t="s">
        <v>69</v>
      </c>
      <c r="B83" s="17" t="s">
        <v>90</v>
      </c>
      <c r="C83" s="16" t="s">
        <v>8</v>
      </c>
      <c r="D83" s="18">
        <v>1</v>
      </c>
      <c r="E83" s="19"/>
      <c r="F83" s="19">
        <f t="shared" si="2"/>
        <v>0</v>
      </c>
    </row>
    <row r="84" spans="1:6" ht="15">
      <c r="A84" s="16" t="s">
        <v>71</v>
      </c>
      <c r="B84" s="17" t="s">
        <v>91</v>
      </c>
      <c r="C84" s="16" t="s">
        <v>8</v>
      </c>
      <c r="D84" s="18">
        <v>1</v>
      </c>
      <c r="E84" s="19"/>
      <c r="F84" s="19">
        <f t="shared" si="2"/>
        <v>0</v>
      </c>
    </row>
    <row r="85" spans="1:6" ht="15">
      <c r="A85" s="16" t="s">
        <v>73</v>
      </c>
      <c r="B85" s="17" t="s">
        <v>87</v>
      </c>
      <c r="C85" s="16" t="s">
        <v>8</v>
      </c>
      <c r="D85" s="18">
        <v>1</v>
      </c>
      <c r="E85" s="19"/>
      <c r="F85" s="19">
        <f t="shared" si="2"/>
        <v>0</v>
      </c>
    </row>
    <row r="86" spans="1:6" ht="45">
      <c r="A86" s="16">
        <v>5.6</v>
      </c>
      <c r="B86" s="17" t="s">
        <v>92</v>
      </c>
      <c r="C86" s="16" t="s">
        <v>8</v>
      </c>
      <c r="D86" s="18">
        <v>1</v>
      </c>
      <c r="E86" s="19"/>
      <c r="F86" s="19">
        <f t="shared" si="2"/>
        <v>0</v>
      </c>
    </row>
    <row r="87" spans="1:6" ht="45">
      <c r="A87" s="16">
        <v>5.7</v>
      </c>
      <c r="B87" s="17" t="s">
        <v>93</v>
      </c>
      <c r="C87" s="16" t="s">
        <v>8</v>
      </c>
      <c r="D87" s="18">
        <v>1</v>
      </c>
      <c r="E87" s="19"/>
      <c r="F87" s="19">
        <f t="shared" si="2"/>
        <v>0</v>
      </c>
    </row>
    <row r="88" spans="1:6" ht="30">
      <c r="A88" s="16">
        <v>5.8</v>
      </c>
      <c r="B88" s="17" t="s">
        <v>94</v>
      </c>
      <c r="C88" s="16" t="s">
        <v>8</v>
      </c>
      <c r="D88" s="18">
        <v>1</v>
      </c>
      <c r="E88" s="19"/>
      <c r="F88" s="19">
        <f t="shared" si="2"/>
        <v>0</v>
      </c>
    </row>
    <row r="89" spans="1:6" ht="45">
      <c r="A89" s="16">
        <v>5.9</v>
      </c>
      <c r="B89" s="17" t="s">
        <v>95</v>
      </c>
      <c r="C89" s="16" t="s">
        <v>8</v>
      </c>
      <c r="D89" s="18">
        <v>4</v>
      </c>
      <c r="E89" s="19"/>
      <c r="F89" s="19">
        <f t="shared" si="2"/>
        <v>0</v>
      </c>
    </row>
    <row r="90" spans="1:6" ht="30">
      <c r="A90" s="23">
        <v>5.1</v>
      </c>
      <c r="B90" s="17" t="s">
        <v>96</v>
      </c>
      <c r="C90" s="16" t="s">
        <v>8</v>
      </c>
      <c r="D90" s="18">
        <v>3</v>
      </c>
      <c r="E90" s="19"/>
      <c r="F90" s="19">
        <f t="shared" si="2"/>
        <v>0</v>
      </c>
    </row>
    <row r="91" spans="1:6" ht="75">
      <c r="A91" s="16">
        <v>5.11</v>
      </c>
      <c r="B91" s="17" t="s">
        <v>97</v>
      </c>
      <c r="C91" s="16"/>
      <c r="D91" s="18"/>
      <c r="E91" s="19"/>
      <c r="F91" s="19"/>
    </row>
    <row r="92" spans="1:6" ht="15">
      <c r="A92" s="16" t="s">
        <v>67</v>
      </c>
      <c r="B92" s="17" t="s">
        <v>98</v>
      </c>
      <c r="C92" s="16" t="s">
        <v>8</v>
      </c>
      <c r="D92" s="18">
        <v>2</v>
      </c>
      <c r="E92" s="19"/>
      <c r="F92" s="19">
        <f t="shared" si="2"/>
        <v>0</v>
      </c>
    </row>
    <row r="93" spans="1:6" ht="15">
      <c r="A93" s="16" t="s">
        <v>69</v>
      </c>
      <c r="B93" s="17" t="s">
        <v>99</v>
      </c>
      <c r="C93" s="16" t="s">
        <v>8</v>
      </c>
      <c r="D93" s="18">
        <v>2</v>
      </c>
      <c r="E93" s="19"/>
      <c r="F93" s="19">
        <f t="shared" si="2"/>
        <v>0</v>
      </c>
    </row>
    <row r="94" spans="1:6" ht="15">
      <c r="A94" s="16" t="s">
        <v>71</v>
      </c>
      <c r="B94" s="17" t="s">
        <v>100</v>
      </c>
      <c r="C94" s="16" t="s">
        <v>8</v>
      </c>
      <c r="D94" s="18">
        <v>2</v>
      </c>
      <c r="E94" s="19"/>
      <c r="F94" s="19">
        <f t="shared" si="2"/>
        <v>0</v>
      </c>
    </row>
    <row r="95" spans="1:6" ht="15">
      <c r="A95" s="16" t="s">
        <v>73</v>
      </c>
      <c r="B95" s="17" t="s">
        <v>101</v>
      </c>
      <c r="C95" s="16"/>
      <c r="D95" s="18"/>
      <c r="E95" s="19"/>
      <c r="F95" s="19"/>
    </row>
    <row r="96" spans="1:6" ht="15">
      <c r="A96" s="16" t="s">
        <v>67</v>
      </c>
      <c r="B96" s="17" t="s">
        <v>102</v>
      </c>
      <c r="C96" s="16" t="s">
        <v>8</v>
      </c>
      <c r="D96" s="18">
        <v>1</v>
      </c>
      <c r="E96" s="19"/>
      <c r="F96" s="19">
        <f t="shared" si="2"/>
        <v>0</v>
      </c>
    </row>
    <row r="97" spans="1:6" ht="15">
      <c r="A97" s="16" t="s">
        <v>69</v>
      </c>
      <c r="B97" s="17" t="s">
        <v>103</v>
      </c>
      <c r="C97" s="16" t="s">
        <v>8</v>
      </c>
      <c r="D97" s="18">
        <v>1</v>
      </c>
      <c r="E97" s="19"/>
      <c r="F97" s="19">
        <f t="shared" si="2"/>
        <v>0</v>
      </c>
    </row>
    <row r="98" spans="1:6" ht="15">
      <c r="A98" s="16" t="s">
        <v>71</v>
      </c>
      <c r="B98" s="17" t="s">
        <v>104</v>
      </c>
      <c r="C98" s="16" t="s">
        <v>8</v>
      </c>
      <c r="D98" s="18">
        <v>1</v>
      </c>
      <c r="E98" s="19"/>
      <c r="F98" s="19">
        <f t="shared" si="2"/>
        <v>0</v>
      </c>
    </row>
    <row r="99" spans="1:6" ht="30">
      <c r="A99" s="16">
        <v>5.12</v>
      </c>
      <c r="B99" s="17" t="s">
        <v>105</v>
      </c>
      <c r="C99" s="16" t="s">
        <v>8</v>
      </c>
      <c r="D99" s="18">
        <v>1</v>
      </c>
      <c r="E99" s="19"/>
      <c r="F99" s="19">
        <f t="shared" si="2"/>
        <v>0</v>
      </c>
    </row>
    <row r="100" spans="1:6" ht="15">
      <c r="A100" s="16">
        <v>5.13</v>
      </c>
      <c r="B100" s="17" t="s">
        <v>106</v>
      </c>
      <c r="C100" s="16"/>
      <c r="D100" s="18"/>
      <c r="E100" s="19"/>
      <c r="F100" s="19"/>
    </row>
    <row r="101" spans="1:6" ht="15">
      <c r="A101" s="16" t="s">
        <v>67</v>
      </c>
      <c r="B101" s="17" t="s">
        <v>107</v>
      </c>
      <c r="C101" s="16" t="s">
        <v>8</v>
      </c>
      <c r="D101" s="18">
        <v>2</v>
      </c>
      <c r="E101" s="19"/>
      <c r="F101" s="19">
        <f t="shared" si="2"/>
        <v>0</v>
      </c>
    </row>
    <row r="102" spans="1:6" ht="15">
      <c r="A102" s="16" t="s">
        <v>69</v>
      </c>
      <c r="B102" s="17" t="s">
        <v>108</v>
      </c>
      <c r="C102" s="16" t="s">
        <v>8</v>
      </c>
      <c r="D102" s="18">
        <v>1</v>
      </c>
      <c r="E102" s="19"/>
      <c r="F102" s="19">
        <f t="shared" si="2"/>
        <v>0</v>
      </c>
    </row>
    <row r="103" spans="1:6" ht="15">
      <c r="A103" s="16" t="s">
        <v>71</v>
      </c>
      <c r="B103" s="17" t="s">
        <v>109</v>
      </c>
      <c r="C103" s="16" t="s">
        <v>8</v>
      </c>
      <c r="D103" s="18">
        <v>1</v>
      </c>
      <c r="E103" s="19"/>
      <c r="F103" s="19">
        <f t="shared" si="2"/>
        <v>0</v>
      </c>
    </row>
    <row r="104" spans="1:6" ht="30">
      <c r="A104" s="16">
        <v>5.14</v>
      </c>
      <c r="B104" s="17" t="s">
        <v>110</v>
      </c>
      <c r="C104" s="16" t="s">
        <v>8</v>
      </c>
      <c r="D104" s="18">
        <v>1</v>
      </c>
      <c r="E104" s="19"/>
      <c r="F104" s="19">
        <f t="shared" si="2"/>
        <v>0</v>
      </c>
    </row>
    <row r="105" spans="1:6" ht="30">
      <c r="A105" s="16">
        <v>5.15</v>
      </c>
      <c r="B105" s="17" t="s">
        <v>111</v>
      </c>
      <c r="C105" s="16" t="s">
        <v>8</v>
      </c>
      <c r="D105" s="18">
        <v>1</v>
      </c>
      <c r="E105" s="19"/>
      <c r="F105" s="19">
        <f t="shared" si="2"/>
        <v>0</v>
      </c>
    </row>
    <row r="106" spans="1:6" ht="75">
      <c r="A106" s="16">
        <v>5.16</v>
      </c>
      <c r="B106" s="17" t="s">
        <v>112</v>
      </c>
      <c r="C106" s="16"/>
      <c r="D106" s="18"/>
      <c r="E106" s="19"/>
      <c r="F106" s="19"/>
    </row>
    <row r="107" spans="1:6" ht="15">
      <c r="A107" s="16" t="s">
        <v>67</v>
      </c>
      <c r="B107" s="17" t="s">
        <v>113</v>
      </c>
      <c r="C107" s="16" t="s">
        <v>8</v>
      </c>
      <c r="D107" s="18">
        <v>1</v>
      </c>
      <c r="E107" s="19"/>
      <c r="F107" s="19">
        <f t="shared" si="2"/>
        <v>0</v>
      </c>
    </row>
    <row r="108" spans="1:6" ht="15">
      <c r="A108" s="16" t="s">
        <v>69</v>
      </c>
      <c r="B108" s="17" t="s">
        <v>114</v>
      </c>
      <c r="C108" s="16" t="s">
        <v>8</v>
      </c>
      <c r="D108" s="18">
        <v>6</v>
      </c>
      <c r="E108" s="19"/>
      <c r="F108" s="19">
        <f t="shared" si="2"/>
        <v>0</v>
      </c>
    </row>
    <row r="109" spans="1:6" ht="15">
      <c r="A109" s="16" t="s">
        <v>71</v>
      </c>
      <c r="B109" s="17" t="s">
        <v>115</v>
      </c>
      <c r="C109" s="16" t="s">
        <v>8</v>
      </c>
      <c r="D109" s="18">
        <v>3</v>
      </c>
      <c r="E109" s="19"/>
      <c r="F109" s="19">
        <f t="shared" si="2"/>
        <v>0</v>
      </c>
    </row>
    <row r="110" spans="1:6" ht="15">
      <c r="A110" s="16" t="s">
        <v>73</v>
      </c>
      <c r="B110" s="17" t="s">
        <v>116</v>
      </c>
      <c r="C110" s="16" t="s">
        <v>8</v>
      </c>
      <c r="D110" s="18">
        <v>3</v>
      </c>
      <c r="E110" s="19"/>
      <c r="F110" s="19">
        <f t="shared" si="2"/>
        <v>0</v>
      </c>
    </row>
    <row r="111" spans="1:6" ht="30">
      <c r="A111" s="16">
        <v>5.17</v>
      </c>
      <c r="B111" s="17" t="s">
        <v>117</v>
      </c>
      <c r="C111" s="16" t="s">
        <v>8</v>
      </c>
      <c r="D111" s="18">
        <v>6</v>
      </c>
      <c r="E111" s="19"/>
      <c r="F111" s="19">
        <f t="shared" si="2"/>
        <v>0</v>
      </c>
    </row>
    <row r="112" spans="1:6" ht="30">
      <c r="A112" s="16">
        <v>5.18</v>
      </c>
      <c r="B112" s="17" t="s">
        <v>118</v>
      </c>
      <c r="C112" s="16"/>
      <c r="D112" s="18"/>
      <c r="E112" s="19"/>
      <c r="F112" s="19"/>
    </row>
    <row r="113" spans="1:6" ht="15">
      <c r="A113" s="16" t="s">
        <v>67</v>
      </c>
      <c r="B113" s="17" t="s">
        <v>119</v>
      </c>
      <c r="C113" s="16" t="s">
        <v>8</v>
      </c>
      <c r="D113" s="18">
        <v>2</v>
      </c>
      <c r="E113" s="19"/>
      <c r="F113" s="19">
        <f t="shared" si="2"/>
        <v>0</v>
      </c>
    </row>
    <row r="114" spans="1:6" ht="15">
      <c r="A114" s="16" t="s">
        <v>69</v>
      </c>
      <c r="B114" s="17" t="s">
        <v>120</v>
      </c>
      <c r="C114" s="16" t="s">
        <v>8</v>
      </c>
      <c r="D114" s="18">
        <v>11</v>
      </c>
      <c r="E114" s="19"/>
      <c r="F114" s="19">
        <f t="shared" si="2"/>
        <v>0</v>
      </c>
    </row>
    <row r="115" spans="1:6" ht="15">
      <c r="A115" s="16" t="s">
        <v>71</v>
      </c>
      <c r="B115" s="17" t="s">
        <v>121</v>
      </c>
      <c r="C115" s="16" t="s">
        <v>8</v>
      </c>
      <c r="D115" s="18">
        <v>6</v>
      </c>
      <c r="E115" s="19"/>
      <c r="F115" s="19">
        <f t="shared" si="2"/>
        <v>0</v>
      </c>
    </row>
    <row r="116" spans="1:6" ht="15">
      <c r="A116" s="16">
        <v>5.19</v>
      </c>
      <c r="B116" s="17" t="s">
        <v>122</v>
      </c>
      <c r="C116" s="16"/>
      <c r="D116" s="18"/>
      <c r="E116" s="19"/>
      <c r="F116" s="19"/>
    </row>
    <row r="117" spans="1:6" ht="15">
      <c r="A117" s="16" t="s">
        <v>67</v>
      </c>
      <c r="B117" s="17" t="s">
        <v>121</v>
      </c>
      <c r="C117" s="16" t="s">
        <v>8</v>
      </c>
      <c r="D117" s="18">
        <v>1</v>
      </c>
      <c r="E117" s="19"/>
      <c r="F117" s="19">
        <f t="shared" si="2"/>
        <v>0</v>
      </c>
    </row>
    <row r="118" spans="1:6" ht="15">
      <c r="A118" s="16" t="s">
        <v>69</v>
      </c>
      <c r="B118" s="17" t="s">
        <v>123</v>
      </c>
      <c r="C118" s="16" t="s">
        <v>8</v>
      </c>
      <c r="D118" s="18">
        <v>1</v>
      </c>
      <c r="E118" s="19"/>
      <c r="F118" s="19">
        <f t="shared" si="2"/>
        <v>0</v>
      </c>
    </row>
    <row r="119" spans="1:6" ht="60">
      <c r="A119" s="23">
        <v>5.2</v>
      </c>
      <c r="B119" s="17" t="s">
        <v>124</v>
      </c>
      <c r="C119" s="16"/>
      <c r="D119" s="18"/>
      <c r="E119" s="19"/>
      <c r="F119" s="19"/>
    </row>
    <row r="120" spans="1:6" ht="15">
      <c r="A120" s="16" t="s">
        <v>67</v>
      </c>
      <c r="B120" s="17" t="s">
        <v>125</v>
      </c>
      <c r="C120" s="16" t="s">
        <v>8</v>
      </c>
      <c r="D120" s="18">
        <v>1</v>
      </c>
      <c r="E120" s="19"/>
      <c r="F120" s="19">
        <f t="shared" si="2"/>
        <v>0</v>
      </c>
    </row>
    <row r="121" spans="1:6" ht="15">
      <c r="A121" s="16" t="s">
        <v>69</v>
      </c>
      <c r="B121" s="17" t="s">
        <v>126</v>
      </c>
      <c r="C121" s="16" t="s">
        <v>8</v>
      </c>
      <c r="D121" s="18">
        <v>2</v>
      </c>
      <c r="E121" s="19"/>
      <c r="F121" s="19">
        <f t="shared" si="2"/>
        <v>0</v>
      </c>
    </row>
    <row r="122" spans="1:6" ht="15">
      <c r="A122" s="16" t="s">
        <v>71</v>
      </c>
      <c r="B122" s="17" t="s">
        <v>127</v>
      </c>
      <c r="C122" s="16" t="s">
        <v>8</v>
      </c>
      <c r="D122" s="18">
        <v>3</v>
      </c>
      <c r="E122" s="19"/>
      <c r="F122" s="19">
        <f t="shared" si="2"/>
        <v>0</v>
      </c>
    </row>
    <row r="123" spans="1:6" ht="60">
      <c r="A123" s="16">
        <v>5.21</v>
      </c>
      <c r="B123" s="17" t="s">
        <v>128</v>
      </c>
      <c r="C123" s="16" t="s">
        <v>8</v>
      </c>
      <c r="D123" s="18">
        <v>3</v>
      </c>
      <c r="E123" s="19"/>
      <c r="F123" s="19">
        <f t="shared" si="2"/>
        <v>0</v>
      </c>
    </row>
    <row r="124" spans="1:6" ht="30">
      <c r="A124" s="16">
        <v>5.22</v>
      </c>
      <c r="B124" s="17" t="s">
        <v>129</v>
      </c>
      <c r="C124" s="16"/>
      <c r="D124" s="18"/>
      <c r="E124" s="19"/>
      <c r="F124" s="19"/>
    </row>
    <row r="125" spans="1:6" ht="15">
      <c r="A125" s="16" t="s">
        <v>67</v>
      </c>
      <c r="B125" s="17" t="s">
        <v>130</v>
      </c>
      <c r="C125" s="16" t="s">
        <v>8</v>
      </c>
      <c r="D125" s="18">
        <v>2</v>
      </c>
      <c r="E125" s="19"/>
      <c r="F125" s="19">
        <f t="shared" si="2"/>
        <v>0</v>
      </c>
    </row>
    <row r="126" spans="1:6" ht="15">
      <c r="A126" s="16" t="s">
        <v>69</v>
      </c>
      <c r="B126" s="17" t="s">
        <v>131</v>
      </c>
      <c r="C126" s="16" t="s">
        <v>8</v>
      </c>
      <c r="D126" s="18">
        <v>3</v>
      </c>
      <c r="E126" s="19"/>
      <c r="F126" s="19">
        <f t="shared" si="2"/>
        <v>0</v>
      </c>
    </row>
    <row r="127" spans="1:6" ht="15">
      <c r="A127" s="16" t="s">
        <v>71</v>
      </c>
      <c r="B127" s="17" t="s">
        <v>132</v>
      </c>
      <c r="C127" s="16" t="s">
        <v>8</v>
      </c>
      <c r="D127" s="18">
        <v>8</v>
      </c>
      <c r="E127" s="19"/>
      <c r="F127" s="19">
        <f t="shared" si="2"/>
        <v>0</v>
      </c>
    </row>
    <row r="128" spans="1:6" ht="30">
      <c r="A128" s="16">
        <v>5.23</v>
      </c>
      <c r="B128" s="17" t="s">
        <v>133</v>
      </c>
      <c r="C128" s="16"/>
      <c r="D128" s="18"/>
      <c r="E128" s="19"/>
      <c r="F128" s="19"/>
    </row>
    <row r="129" spans="1:6" ht="15">
      <c r="A129" s="16" t="s">
        <v>67</v>
      </c>
      <c r="B129" s="17" t="s">
        <v>114</v>
      </c>
      <c r="C129" s="16" t="s">
        <v>8</v>
      </c>
      <c r="D129" s="18">
        <v>3</v>
      </c>
      <c r="E129" s="19"/>
      <c r="F129" s="19">
        <f aca="true" t="shared" si="3" ref="F129:F177">+E129*D129</f>
        <v>0</v>
      </c>
    </row>
    <row r="130" spans="1:6" ht="15">
      <c r="A130" s="16" t="s">
        <v>69</v>
      </c>
      <c r="B130" s="17" t="s">
        <v>134</v>
      </c>
      <c r="C130" s="16" t="s">
        <v>8</v>
      </c>
      <c r="D130" s="18">
        <v>9</v>
      </c>
      <c r="E130" s="19"/>
      <c r="F130" s="19">
        <f t="shared" si="3"/>
        <v>0</v>
      </c>
    </row>
    <row r="131" spans="1:6" ht="15">
      <c r="A131" s="16" t="s">
        <v>71</v>
      </c>
      <c r="B131" s="17" t="s">
        <v>135</v>
      </c>
      <c r="C131" s="16" t="s">
        <v>8</v>
      </c>
      <c r="D131" s="18">
        <v>1</v>
      </c>
      <c r="E131" s="19"/>
      <c r="F131" s="19">
        <f t="shared" si="3"/>
        <v>0</v>
      </c>
    </row>
    <row r="132" spans="1:6" ht="60">
      <c r="A132" s="16">
        <v>5.24</v>
      </c>
      <c r="B132" s="17" t="s">
        <v>136</v>
      </c>
      <c r="C132" s="16" t="s">
        <v>8</v>
      </c>
      <c r="D132" s="18">
        <v>1</v>
      </c>
      <c r="E132" s="19"/>
      <c r="F132" s="19">
        <f t="shared" si="3"/>
        <v>0</v>
      </c>
    </row>
    <row r="133" spans="1:6" ht="45">
      <c r="A133" s="16">
        <v>5.25</v>
      </c>
      <c r="B133" s="17" t="s">
        <v>137</v>
      </c>
      <c r="C133" s="16" t="s">
        <v>8</v>
      </c>
      <c r="D133" s="18">
        <v>10</v>
      </c>
      <c r="E133" s="19"/>
      <c r="F133" s="19">
        <f t="shared" si="3"/>
        <v>0</v>
      </c>
    </row>
    <row r="134" spans="1:6" ht="15">
      <c r="A134" s="16">
        <v>5.26</v>
      </c>
      <c r="B134" s="17" t="s">
        <v>138</v>
      </c>
      <c r="C134" s="16" t="s">
        <v>8</v>
      </c>
      <c r="D134" s="18">
        <v>10</v>
      </c>
      <c r="E134" s="19"/>
      <c r="F134" s="19">
        <f t="shared" si="3"/>
        <v>0</v>
      </c>
    </row>
    <row r="135" spans="1:6" ht="30">
      <c r="A135" s="16">
        <v>5.27</v>
      </c>
      <c r="B135" s="17" t="s">
        <v>139</v>
      </c>
      <c r="C135" s="16" t="s">
        <v>8</v>
      </c>
      <c r="D135" s="18">
        <v>1</v>
      </c>
      <c r="E135" s="19"/>
      <c r="F135" s="19">
        <f t="shared" si="3"/>
        <v>0</v>
      </c>
    </row>
    <row r="136" spans="1:6" ht="30">
      <c r="A136" s="16">
        <v>5.28</v>
      </c>
      <c r="B136" s="17" t="s">
        <v>140</v>
      </c>
      <c r="C136" s="16" t="s">
        <v>8</v>
      </c>
      <c r="D136" s="18">
        <v>1</v>
      </c>
      <c r="E136" s="19"/>
      <c r="F136" s="19">
        <f t="shared" si="3"/>
        <v>0</v>
      </c>
    </row>
    <row r="137" spans="1:6" ht="30">
      <c r="A137" s="16">
        <v>5.29</v>
      </c>
      <c r="B137" s="17" t="s">
        <v>141</v>
      </c>
      <c r="C137" s="16" t="s">
        <v>8</v>
      </c>
      <c r="D137" s="18">
        <v>1</v>
      </c>
      <c r="E137" s="19"/>
      <c r="F137" s="19">
        <f t="shared" si="3"/>
        <v>0</v>
      </c>
    </row>
    <row r="138" spans="1:6" ht="30">
      <c r="A138" s="23">
        <v>5.3</v>
      </c>
      <c r="B138" s="17" t="s">
        <v>142</v>
      </c>
      <c r="C138" s="16" t="s">
        <v>8</v>
      </c>
      <c r="D138" s="18">
        <v>18</v>
      </c>
      <c r="E138" s="19"/>
      <c r="F138" s="19">
        <f t="shared" si="3"/>
        <v>0</v>
      </c>
    </row>
    <row r="139" spans="1:6" ht="90">
      <c r="A139" s="16">
        <v>5.31</v>
      </c>
      <c r="B139" s="17" t="s">
        <v>143</v>
      </c>
      <c r="C139" s="16" t="s">
        <v>8</v>
      </c>
      <c r="D139" s="18">
        <v>400</v>
      </c>
      <c r="E139" s="19"/>
      <c r="F139" s="19">
        <f t="shared" si="3"/>
        <v>0</v>
      </c>
    </row>
    <row r="140" spans="1:6" ht="15">
      <c r="A140" s="23">
        <v>5.32</v>
      </c>
      <c r="B140" s="17" t="s">
        <v>144</v>
      </c>
      <c r="C140" s="16" t="s">
        <v>8</v>
      </c>
      <c r="D140" s="18">
        <v>52</v>
      </c>
      <c r="E140" s="19"/>
      <c r="F140" s="19">
        <f t="shared" si="3"/>
        <v>0</v>
      </c>
    </row>
    <row r="141" spans="1:6" ht="15">
      <c r="A141" s="16">
        <v>5.33</v>
      </c>
      <c r="B141" s="17" t="s">
        <v>145</v>
      </c>
      <c r="C141" s="16" t="s">
        <v>8</v>
      </c>
      <c r="D141" s="18">
        <v>3</v>
      </c>
      <c r="E141" s="19"/>
      <c r="F141" s="19">
        <f t="shared" si="3"/>
        <v>0</v>
      </c>
    </row>
    <row r="142" spans="1:6" ht="45">
      <c r="A142" s="23">
        <v>5.34</v>
      </c>
      <c r="B142" s="17" t="s">
        <v>146</v>
      </c>
      <c r="C142" s="16" t="s">
        <v>8</v>
      </c>
      <c r="D142" s="18">
        <v>215</v>
      </c>
      <c r="E142" s="19"/>
      <c r="F142" s="19">
        <f t="shared" si="3"/>
        <v>0</v>
      </c>
    </row>
    <row r="143" spans="1:6" ht="15">
      <c r="A143" s="16">
        <v>5.35</v>
      </c>
      <c r="B143" s="17" t="s">
        <v>147</v>
      </c>
      <c r="C143" s="16" t="s">
        <v>8</v>
      </c>
      <c r="D143" s="18">
        <v>16</v>
      </c>
      <c r="E143" s="19"/>
      <c r="F143" s="19">
        <f t="shared" si="3"/>
        <v>0</v>
      </c>
    </row>
    <row r="144" spans="1:6" ht="15">
      <c r="A144" s="23">
        <v>5.36</v>
      </c>
      <c r="B144" s="17" t="s">
        <v>148</v>
      </c>
      <c r="C144" s="16" t="s">
        <v>8</v>
      </c>
      <c r="D144" s="18">
        <v>25</v>
      </c>
      <c r="E144" s="19"/>
      <c r="F144" s="19">
        <f t="shared" si="3"/>
        <v>0</v>
      </c>
    </row>
    <row r="145" spans="1:6" ht="15">
      <c r="A145" s="16">
        <v>5.37</v>
      </c>
      <c r="B145" s="17" t="s">
        <v>149</v>
      </c>
      <c r="C145" s="16" t="s">
        <v>8</v>
      </c>
      <c r="D145" s="18">
        <v>190</v>
      </c>
      <c r="E145" s="19"/>
      <c r="F145" s="19">
        <f t="shared" si="3"/>
        <v>0</v>
      </c>
    </row>
    <row r="146" spans="1:6" ht="15">
      <c r="A146" s="23">
        <v>5.38</v>
      </c>
      <c r="B146" s="17" t="s">
        <v>150</v>
      </c>
      <c r="C146" s="16" t="s">
        <v>8</v>
      </c>
      <c r="D146" s="18">
        <v>3</v>
      </c>
      <c r="E146" s="19"/>
      <c r="F146" s="19">
        <f t="shared" si="3"/>
        <v>0</v>
      </c>
    </row>
    <row r="147" spans="1:6" ht="30">
      <c r="A147" s="16">
        <v>5.39</v>
      </c>
      <c r="B147" s="17" t="s">
        <v>151</v>
      </c>
      <c r="C147" s="16" t="s">
        <v>8</v>
      </c>
      <c r="D147" s="18">
        <v>18</v>
      </c>
      <c r="E147" s="19"/>
      <c r="F147" s="19">
        <f t="shared" si="3"/>
        <v>0</v>
      </c>
    </row>
    <row r="148" spans="1:6" ht="15">
      <c r="A148" s="23">
        <v>5.4</v>
      </c>
      <c r="B148" s="17" t="s">
        <v>145</v>
      </c>
      <c r="C148" s="16" t="s">
        <v>8</v>
      </c>
      <c r="D148" s="18">
        <v>3</v>
      </c>
      <c r="E148" s="19"/>
      <c r="F148" s="19">
        <f t="shared" si="3"/>
        <v>0</v>
      </c>
    </row>
    <row r="149" spans="1:6" ht="75">
      <c r="A149" s="16">
        <v>5.41</v>
      </c>
      <c r="B149" s="17" t="s">
        <v>152</v>
      </c>
      <c r="C149" s="16" t="s">
        <v>8</v>
      </c>
      <c r="D149" s="18">
        <v>270</v>
      </c>
      <c r="E149" s="19"/>
      <c r="F149" s="19">
        <f t="shared" si="3"/>
        <v>0</v>
      </c>
    </row>
    <row r="150" spans="1:6" ht="15">
      <c r="A150" s="23">
        <v>5.42</v>
      </c>
      <c r="B150" s="17" t="s">
        <v>153</v>
      </c>
      <c r="C150" s="16" t="s">
        <v>8</v>
      </c>
      <c r="D150" s="18">
        <v>45</v>
      </c>
      <c r="E150" s="19"/>
      <c r="F150" s="19">
        <f t="shared" si="3"/>
        <v>0</v>
      </c>
    </row>
    <row r="151" spans="1:6" ht="75">
      <c r="A151" s="16">
        <v>5.43</v>
      </c>
      <c r="B151" s="17" t="s">
        <v>154</v>
      </c>
      <c r="C151" s="16" t="s">
        <v>8</v>
      </c>
      <c r="D151" s="18">
        <v>290</v>
      </c>
      <c r="E151" s="19"/>
      <c r="F151" s="19">
        <f t="shared" si="3"/>
        <v>0</v>
      </c>
    </row>
    <row r="152" spans="1:6" ht="75">
      <c r="A152" s="23">
        <v>5.44</v>
      </c>
      <c r="B152" s="17" t="s">
        <v>155</v>
      </c>
      <c r="C152" s="16" t="s">
        <v>8</v>
      </c>
      <c r="D152" s="18">
        <v>140</v>
      </c>
      <c r="E152" s="19"/>
      <c r="F152" s="19">
        <f t="shared" si="3"/>
        <v>0</v>
      </c>
    </row>
    <row r="153" spans="1:6" ht="15">
      <c r="A153" s="16">
        <v>5.45</v>
      </c>
      <c r="B153" s="17" t="s">
        <v>156</v>
      </c>
      <c r="C153" s="16" t="s">
        <v>8</v>
      </c>
      <c r="D153" s="18">
        <v>20</v>
      </c>
      <c r="E153" s="19"/>
      <c r="F153" s="19">
        <f t="shared" si="3"/>
        <v>0</v>
      </c>
    </row>
    <row r="154" spans="1:6" ht="60">
      <c r="A154" s="23">
        <v>5.46</v>
      </c>
      <c r="B154" s="17" t="s">
        <v>157</v>
      </c>
      <c r="C154" s="16" t="s">
        <v>8</v>
      </c>
      <c r="D154" s="18">
        <v>186</v>
      </c>
      <c r="E154" s="19"/>
      <c r="F154" s="19">
        <f t="shared" si="3"/>
        <v>0</v>
      </c>
    </row>
    <row r="155" spans="1:6" ht="30">
      <c r="A155" s="16">
        <v>5.47000000000001</v>
      </c>
      <c r="B155" s="17" t="s">
        <v>158</v>
      </c>
      <c r="C155" s="16" t="s">
        <v>8</v>
      </c>
      <c r="D155" s="18">
        <v>40</v>
      </c>
      <c r="E155" s="19"/>
      <c r="F155" s="19">
        <f t="shared" si="3"/>
        <v>0</v>
      </c>
    </row>
    <row r="156" spans="1:6" ht="30">
      <c r="A156" s="23">
        <v>5.48000000000001</v>
      </c>
      <c r="B156" s="17" t="s">
        <v>159</v>
      </c>
      <c r="C156" s="16" t="s">
        <v>8</v>
      </c>
      <c r="D156" s="18">
        <v>10</v>
      </c>
      <c r="E156" s="19"/>
      <c r="F156" s="19">
        <f t="shared" si="3"/>
        <v>0</v>
      </c>
    </row>
    <row r="157" spans="1:6" ht="45">
      <c r="A157" s="16">
        <v>5.49000000000001</v>
      </c>
      <c r="B157" s="17" t="s">
        <v>160</v>
      </c>
      <c r="C157" s="16" t="s">
        <v>8</v>
      </c>
      <c r="D157" s="18">
        <v>22</v>
      </c>
      <c r="E157" s="19"/>
      <c r="F157" s="19">
        <f t="shared" si="3"/>
        <v>0</v>
      </c>
    </row>
    <row r="158" spans="1:6" ht="30">
      <c r="A158" s="23">
        <v>5.5</v>
      </c>
      <c r="B158" s="17" t="s">
        <v>161</v>
      </c>
      <c r="C158" s="16" t="s">
        <v>8</v>
      </c>
      <c r="D158" s="18">
        <v>1</v>
      </c>
      <c r="E158" s="19"/>
      <c r="F158" s="19">
        <f t="shared" si="3"/>
        <v>0</v>
      </c>
    </row>
    <row r="159" spans="1:6" ht="15">
      <c r="A159" s="16">
        <v>5.51</v>
      </c>
      <c r="B159" s="17" t="s">
        <v>162</v>
      </c>
      <c r="C159" s="16" t="s">
        <v>8</v>
      </c>
      <c r="D159" s="18">
        <v>38</v>
      </c>
      <c r="E159" s="19"/>
      <c r="F159" s="19">
        <f t="shared" si="3"/>
        <v>0</v>
      </c>
    </row>
    <row r="160" spans="1:6" ht="45">
      <c r="A160" s="23">
        <v>5.52</v>
      </c>
      <c r="B160" s="17" t="s">
        <v>163</v>
      </c>
      <c r="C160" s="16" t="s">
        <v>8</v>
      </c>
      <c r="D160" s="18">
        <v>75</v>
      </c>
      <c r="E160" s="19"/>
      <c r="F160" s="19">
        <f t="shared" si="3"/>
        <v>0</v>
      </c>
    </row>
    <row r="161" spans="1:6" ht="30">
      <c r="A161" s="16">
        <v>5.53</v>
      </c>
      <c r="B161" s="17" t="s">
        <v>164</v>
      </c>
      <c r="C161" s="16" t="s">
        <v>8</v>
      </c>
      <c r="D161" s="18">
        <v>35</v>
      </c>
      <c r="E161" s="19"/>
      <c r="F161" s="19">
        <f t="shared" si="3"/>
        <v>0</v>
      </c>
    </row>
    <row r="162" spans="1:6" ht="75">
      <c r="A162" s="23">
        <v>5.54</v>
      </c>
      <c r="B162" s="17" t="s">
        <v>165</v>
      </c>
      <c r="C162" s="16" t="s">
        <v>8</v>
      </c>
      <c r="D162" s="18">
        <v>50</v>
      </c>
      <c r="E162" s="19"/>
      <c r="F162" s="19">
        <f t="shared" si="3"/>
        <v>0</v>
      </c>
    </row>
    <row r="163" spans="1:6" ht="60">
      <c r="A163" s="16">
        <v>5.55</v>
      </c>
      <c r="B163" s="17" t="s">
        <v>166</v>
      </c>
      <c r="C163" s="16" t="s">
        <v>8</v>
      </c>
      <c r="D163" s="18">
        <v>4</v>
      </c>
      <c r="E163" s="19"/>
      <c r="F163" s="19">
        <f t="shared" si="3"/>
        <v>0</v>
      </c>
    </row>
    <row r="164" spans="1:6" ht="30">
      <c r="A164" s="23">
        <v>5.56</v>
      </c>
      <c r="B164" s="17" t="s">
        <v>167</v>
      </c>
      <c r="C164" s="16" t="s">
        <v>8</v>
      </c>
      <c r="D164" s="18">
        <v>3</v>
      </c>
      <c r="E164" s="19"/>
      <c r="F164" s="19">
        <f t="shared" si="3"/>
        <v>0</v>
      </c>
    </row>
    <row r="165" spans="1:6" ht="75">
      <c r="A165" s="16">
        <v>5.57</v>
      </c>
      <c r="B165" s="17" t="s">
        <v>168</v>
      </c>
      <c r="C165" s="16" t="s">
        <v>8</v>
      </c>
      <c r="D165" s="18">
        <v>5</v>
      </c>
      <c r="E165" s="19"/>
      <c r="F165" s="19">
        <f t="shared" si="3"/>
        <v>0</v>
      </c>
    </row>
    <row r="166" spans="1:6" ht="30">
      <c r="A166" s="23">
        <v>5.58</v>
      </c>
      <c r="B166" s="17" t="s">
        <v>169</v>
      </c>
      <c r="C166" s="16" t="s">
        <v>8</v>
      </c>
      <c r="D166" s="18">
        <v>1</v>
      </c>
      <c r="E166" s="19"/>
      <c r="F166" s="19">
        <f t="shared" si="3"/>
        <v>0</v>
      </c>
    </row>
    <row r="167" spans="1:6" ht="30">
      <c r="A167" s="16">
        <v>5.59</v>
      </c>
      <c r="B167" s="17" t="s">
        <v>170</v>
      </c>
      <c r="C167" s="16" t="s">
        <v>8</v>
      </c>
      <c r="D167" s="18">
        <v>3</v>
      </c>
      <c r="E167" s="19"/>
      <c r="F167" s="19">
        <f t="shared" si="3"/>
        <v>0</v>
      </c>
    </row>
    <row r="168" spans="1:6" ht="45">
      <c r="A168" s="23">
        <v>5.6</v>
      </c>
      <c r="B168" s="17" t="s">
        <v>171</v>
      </c>
      <c r="C168" s="16" t="s">
        <v>8</v>
      </c>
      <c r="D168" s="18">
        <v>1</v>
      </c>
      <c r="E168" s="19"/>
      <c r="F168" s="19">
        <f t="shared" si="3"/>
        <v>0</v>
      </c>
    </row>
    <row r="169" spans="1:6" ht="30">
      <c r="A169" s="16">
        <v>5.61</v>
      </c>
      <c r="B169" s="17" t="s">
        <v>172</v>
      </c>
      <c r="C169" s="16" t="s">
        <v>8</v>
      </c>
      <c r="D169" s="18">
        <v>2</v>
      </c>
      <c r="E169" s="19"/>
      <c r="F169" s="19">
        <f t="shared" si="3"/>
        <v>0</v>
      </c>
    </row>
    <row r="170" spans="1:6" ht="30">
      <c r="A170" s="23">
        <v>5.62</v>
      </c>
      <c r="B170" s="17" t="s">
        <v>173</v>
      </c>
      <c r="C170" s="16" t="s">
        <v>8</v>
      </c>
      <c r="D170" s="18">
        <v>2</v>
      </c>
      <c r="E170" s="19"/>
      <c r="F170" s="19">
        <f t="shared" si="3"/>
        <v>0</v>
      </c>
    </row>
    <row r="171" spans="1:6" ht="165">
      <c r="A171" s="16">
        <v>5.63</v>
      </c>
      <c r="B171" s="17" t="s">
        <v>174</v>
      </c>
      <c r="C171" s="16" t="s">
        <v>8</v>
      </c>
      <c r="D171" s="18">
        <v>1300</v>
      </c>
      <c r="E171" s="19"/>
      <c r="F171" s="19">
        <f t="shared" si="3"/>
        <v>0</v>
      </c>
    </row>
    <row r="172" spans="1:6" ht="90">
      <c r="A172" s="23">
        <v>5.64</v>
      </c>
      <c r="B172" s="17" t="s">
        <v>175</v>
      </c>
      <c r="C172" s="16"/>
      <c r="D172" s="18"/>
      <c r="E172" s="19"/>
      <c r="F172" s="19"/>
    </row>
    <row r="173" spans="1:6" ht="15">
      <c r="A173" s="16" t="s">
        <v>67</v>
      </c>
      <c r="B173" s="17" t="s">
        <v>176</v>
      </c>
      <c r="C173" s="16" t="s">
        <v>8</v>
      </c>
      <c r="D173" s="18">
        <v>2</v>
      </c>
      <c r="E173" s="19"/>
      <c r="F173" s="19">
        <f t="shared" si="3"/>
        <v>0</v>
      </c>
    </row>
    <row r="174" spans="1:6" ht="15">
      <c r="A174" s="16" t="s">
        <v>69</v>
      </c>
      <c r="B174" s="17" t="s">
        <v>177</v>
      </c>
      <c r="C174" s="16" t="s">
        <v>8</v>
      </c>
      <c r="D174" s="18">
        <v>5</v>
      </c>
      <c r="E174" s="19"/>
      <c r="F174" s="19">
        <f t="shared" si="3"/>
        <v>0</v>
      </c>
    </row>
    <row r="175" spans="1:6" ht="15">
      <c r="A175" s="16" t="s">
        <v>71</v>
      </c>
      <c r="B175" s="17" t="s">
        <v>178</v>
      </c>
      <c r="C175" s="16" t="s">
        <v>8</v>
      </c>
      <c r="D175" s="18">
        <v>28</v>
      </c>
      <c r="E175" s="19"/>
      <c r="F175" s="19">
        <f t="shared" si="3"/>
        <v>0</v>
      </c>
    </row>
    <row r="176" spans="1:6" ht="15">
      <c r="A176" s="16" t="s">
        <v>73</v>
      </c>
      <c r="B176" s="17" t="s">
        <v>179</v>
      </c>
      <c r="C176" s="16" t="s">
        <v>8</v>
      </c>
      <c r="D176" s="18">
        <v>6</v>
      </c>
      <c r="E176" s="19"/>
      <c r="F176" s="19">
        <f t="shared" si="3"/>
        <v>0</v>
      </c>
    </row>
    <row r="177" spans="1:6" ht="15">
      <c r="A177" s="16" t="s">
        <v>180</v>
      </c>
      <c r="B177" s="17" t="s">
        <v>181</v>
      </c>
      <c r="C177" s="16" t="s">
        <v>8</v>
      </c>
      <c r="D177" s="18">
        <v>8</v>
      </c>
      <c r="E177" s="19"/>
      <c r="F177" s="19">
        <f t="shared" si="3"/>
        <v>0</v>
      </c>
    </row>
    <row r="178" spans="1:6" ht="15.75">
      <c r="A178" s="14"/>
      <c r="B178" s="20" t="s">
        <v>182</v>
      </c>
      <c r="C178" s="14"/>
      <c r="D178" s="24"/>
      <c r="E178" s="21"/>
      <c r="F178" s="21">
        <f>SUM(F63:F177)</f>
        <v>0</v>
      </c>
    </row>
    <row r="179" spans="1:6" ht="15.75">
      <c r="A179" s="14" t="s">
        <v>183</v>
      </c>
      <c r="B179" s="30" t="s">
        <v>184</v>
      </c>
      <c r="C179" s="14"/>
      <c r="D179" s="24"/>
      <c r="E179" s="21"/>
      <c r="F179" s="21"/>
    </row>
    <row r="180" spans="1:6" ht="15.75">
      <c r="A180" s="31">
        <v>6.1</v>
      </c>
      <c r="B180" s="32" t="s">
        <v>185</v>
      </c>
      <c r="C180" s="31" t="s">
        <v>186</v>
      </c>
      <c r="D180" s="33">
        <v>1</v>
      </c>
      <c r="E180" s="34"/>
      <c r="F180" s="35">
        <f>+D180*E180</f>
        <v>0</v>
      </c>
    </row>
    <row r="181" spans="1:6" ht="15">
      <c r="A181" s="36"/>
      <c r="B181" s="37"/>
      <c r="C181" s="36"/>
      <c r="D181" s="38"/>
      <c r="E181" s="38"/>
      <c r="F181" s="38"/>
    </row>
    <row r="182" spans="1:6" ht="15.75">
      <c r="A182" s="36"/>
      <c r="B182" s="37" t="s">
        <v>187</v>
      </c>
      <c r="C182" s="36"/>
      <c r="D182" s="38"/>
      <c r="E182" s="38"/>
      <c r="F182" s="39">
        <f>+F15+F46+F56+F60+F178+F180</f>
        <v>0</v>
      </c>
    </row>
    <row r="183" spans="1:6" ht="15.75">
      <c r="A183" s="36"/>
      <c r="B183" s="37" t="s">
        <v>198</v>
      </c>
      <c r="C183" s="36"/>
      <c r="D183" s="38"/>
      <c r="E183" s="38"/>
      <c r="F183" s="39">
        <f>+F182*0</f>
        <v>0</v>
      </c>
    </row>
    <row r="184" spans="1:6" ht="15.75">
      <c r="A184" s="36"/>
      <c r="B184" s="37" t="s">
        <v>189</v>
      </c>
      <c r="C184" s="36"/>
      <c r="D184" s="38"/>
      <c r="E184" s="38"/>
      <c r="F184" s="39">
        <f>+F183+F182</f>
        <v>0</v>
      </c>
    </row>
    <row r="185" spans="1:6" ht="15.75">
      <c r="A185" s="36"/>
      <c r="B185" s="37" t="s">
        <v>199</v>
      </c>
      <c r="C185" s="36"/>
      <c r="D185" s="38"/>
      <c r="E185" s="38"/>
      <c r="F185" s="39">
        <f>+(F182*0)*0.16</f>
        <v>0</v>
      </c>
    </row>
    <row r="186" spans="1:6" ht="15.75">
      <c r="A186" s="36"/>
      <c r="B186" s="40" t="s">
        <v>191</v>
      </c>
      <c r="C186" s="36"/>
      <c r="D186" s="38"/>
      <c r="E186" s="38"/>
      <c r="F186" s="39">
        <f>+F184+F185</f>
        <v>0</v>
      </c>
    </row>
    <row r="187" ht="15">
      <c r="B187" s="42"/>
    </row>
    <row r="188" ht="15">
      <c r="B188" s="42"/>
    </row>
    <row r="189" spans="2:6" ht="15">
      <c r="B189" s="42"/>
      <c r="F189" s="44"/>
    </row>
    <row r="190" ht="15">
      <c r="B190" s="42"/>
    </row>
    <row r="191" spans="1:6" ht="15">
      <c r="A191" s="45"/>
      <c r="B191" s="46"/>
      <c r="C191" s="45"/>
      <c r="D191" s="45"/>
      <c r="E191" s="45"/>
      <c r="F191" s="45"/>
    </row>
    <row r="192" spans="1:6" ht="15">
      <c r="A192" s="45"/>
      <c r="B192" s="46"/>
      <c r="C192" s="45"/>
      <c r="D192" s="45"/>
      <c r="E192" s="45"/>
      <c r="F192" s="45"/>
    </row>
    <row r="193" spans="1:6" ht="15">
      <c r="A193" s="45"/>
      <c r="B193" s="46"/>
      <c r="C193" s="45"/>
      <c r="D193" s="45"/>
      <c r="E193" s="45"/>
      <c r="F193" s="45"/>
    </row>
    <row r="194" spans="1:6" ht="15">
      <c r="A194" s="45"/>
      <c r="B194" s="46"/>
      <c r="C194" s="45"/>
      <c r="D194" s="45"/>
      <c r="E194" s="45"/>
      <c r="F194" s="45"/>
    </row>
    <row r="195" spans="1:6" ht="15">
      <c r="A195" s="45"/>
      <c r="B195" s="46"/>
      <c r="C195" s="45"/>
      <c r="D195" s="45"/>
      <c r="E195" s="45"/>
      <c r="F195" s="45"/>
    </row>
    <row r="196" spans="1:6" ht="15">
      <c r="A196" s="48"/>
      <c r="B196" s="48"/>
      <c r="C196" s="48"/>
      <c r="D196" s="48"/>
      <c r="E196" s="48"/>
      <c r="F196" s="48"/>
    </row>
    <row r="197" spans="1:6" ht="15">
      <c r="A197" s="45"/>
      <c r="B197" s="46"/>
      <c r="C197" s="45"/>
      <c r="D197" s="45"/>
      <c r="E197" s="45"/>
      <c r="F197" s="45"/>
    </row>
    <row r="198" spans="1:6" ht="15">
      <c r="A198" s="45"/>
      <c r="B198" s="46"/>
      <c r="C198" s="45"/>
      <c r="D198" s="45"/>
      <c r="E198" s="45"/>
      <c r="F198" s="45"/>
    </row>
    <row r="199" spans="1:6" ht="15">
      <c r="A199" s="45"/>
      <c r="B199" s="46"/>
      <c r="C199" s="45"/>
      <c r="D199" s="45"/>
      <c r="E199" s="45"/>
      <c r="F199" s="45"/>
    </row>
    <row r="200" spans="1:6" ht="15">
      <c r="A200" s="45"/>
      <c r="B200" s="46"/>
      <c r="C200" s="45"/>
      <c r="D200" s="45"/>
      <c r="E200" s="45"/>
      <c r="F200" s="45"/>
    </row>
    <row r="201" spans="1:6" ht="15">
      <c r="A201" s="45"/>
      <c r="B201" s="46"/>
      <c r="C201" s="45"/>
      <c r="D201" s="45"/>
      <c r="E201" s="45"/>
      <c r="F201" s="45"/>
    </row>
    <row r="202" spans="1:6" ht="15">
      <c r="A202" s="45"/>
      <c r="B202" s="46"/>
      <c r="C202" s="45"/>
      <c r="D202" s="45"/>
      <c r="E202" s="45"/>
      <c r="F202" s="45"/>
    </row>
    <row r="203" spans="1:6" ht="15">
      <c r="A203" s="45"/>
      <c r="B203" s="46"/>
      <c r="C203" s="45"/>
      <c r="D203" s="45"/>
      <c r="E203" s="45"/>
      <c r="F203" s="45"/>
    </row>
    <row r="204" spans="1:6" ht="15">
      <c r="A204" s="45"/>
      <c r="B204" s="46"/>
      <c r="C204" s="45"/>
      <c r="D204" s="45"/>
      <c r="E204" s="45"/>
      <c r="F204" s="45"/>
    </row>
    <row r="205" ht="15">
      <c r="B205" s="42"/>
    </row>
    <row r="206" ht="15">
      <c r="B206" s="42"/>
    </row>
    <row r="207" ht="15">
      <c r="B207" s="42"/>
    </row>
    <row r="208" ht="15">
      <c r="B208" s="42"/>
    </row>
    <row r="209" ht="15">
      <c r="B209" s="42"/>
    </row>
    <row r="210" ht="15">
      <c r="B210" s="42"/>
    </row>
    <row r="211" ht="15">
      <c r="B211" s="42"/>
    </row>
    <row r="212" ht="15">
      <c r="B212" s="42"/>
    </row>
    <row r="213" ht="15">
      <c r="B213" s="42"/>
    </row>
    <row r="214" ht="15">
      <c r="B214" s="42"/>
    </row>
    <row r="215" ht="15">
      <c r="B215" s="42"/>
    </row>
    <row r="216" ht="15">
      <c r="B216" s="42"/>
    </row>
    <row r="217" ht="15">
      <c r="B217" s="42"/>
    </row>
    <row r="218" ht="15">
      <c r="B218" s="42"/>
    </row>
    <row r="219" ht="15">
      <c r="B219" s="42"/>
    </row>
    <row r="220" ht="15">
      <c r="B220" s="42"/>
    </row>
    <row r="221" ht="15">
      <c r="B221" s="42"/>
    </row>
    <row r="222" ht="15">
      <c r="B222" s="42"/>
    </row>
    <row r="223" ht="15">
      <c r="B223" s="42"/>
    </row>
    <row r="224" ht="15">
      <c r="B224" s="42"/>
    </row>
    <row r="225" ht="15">
      <c r="B225" s="42"/>
    </row>
    <row r="226" ht="15">
      <c r="B226" s="42"/>
    </row>
    <row r="227" ht="15">
      <c r="B227" s="42"/>
    </row>
    <row r="228" ht="15">
      <c r="B228" s="42"/>
    </row>
    <row r="229" ht="15">
      <c r="B229" s="42"/>
    </row>
    <row r="230" ht="15">
      <c r="B230" s="42"/>
    </row>
    <row r="231" ht="15">
      <c r="B231" s="42"/>
    </row>
    <row r="232" ht="15">
      <c r="B232" s="42"/>
    </row>
    <row r="233" ht="15">
      <c r="B233" s="42"/>
    </row>
    <row r="234" ht="15">
      <c r="B234" s="42"/>
    </row>
    <row r="235" ht="15">
      <c r="B235" s="42"/>
    </row>
    <row r="236" ht="15">
      <c r="B236" s="42"/>
    </row>
    <row r="237" ht="15">
      <c r="B237" s="42"/>
    </row>
    <row r="238" ht="15">
      <c r="B238" s="42"/>
    </row>
    <row r="239" ht="15">
      <c r="B239" s="42"/>
    </row>
    <row r="240" ht="15">
      <c r="B240" s="42"/>
    </row>
    <row r="241" ht="15">
      <c r="B241" s="42"/>
    </row>
    <row r="242" ht="15">
      <c r="B242" s="42"/>
    </row>
    <row r="243" ht="15">
      <c r="B243" s="42"/>
    </row>
    <row r="244" ht="15">
      <c r="B244" s="42"/>
    </row>
    <row r="245" ht="15">
      <c r="B245" s="42"/>
    </row>
    <row r="246" ht="15">
      <c r="B246" s="42"/>
    </row>
    <row r="247" ht="15">
      <c r="B247" s="42"/>
    </row>
    <row r="248" ht="15">
      <c r="B248" s="42"/>
    </row>
    <row r="249" ht="15">
      <c r="B249" s="42"/>
    </row>
    <row r="250" ht="15">
      <c r="B250" s="42"/>
    </row>
    <row r="251" ht="15">
      <c r="B251" s="42"/>
    </row>
    <row r="252" ht="15">
      <c r="B252" s="42"/>
    </row>
    <row r="253" ht="15">
      <c r="B253" s="42"/>
    </row>
    <row r="254" ht="15">
      <c r="B254" s="42"/>
    </row>
    <row r="255" ht="15">
      <c r="B255" s="42"/>
    </row>
    <row r="256" ht="15">
      <c r="B256" s="42"/>
    </row>
    <row r="257" ht="15">
      <c r="B257" s="42"/>
    </row>
    <row r="258" ht="15">
      <c r="B258" s="42"/>
    </row>
    <row r="259" ht="15">
      <c r="B259" s="42"/>
    </row>
    <row r="260" ht="15">
      <c r="B260" s="42"/>
    </row>
    <row r="261" ht="15">
      <c r="B261" s="42"/>
    </row>
    <row r="262" ht="15">
      <c r="B262" s="42"/>
    </row>
    <row r="263" ht="15">
      <c r="B263" s="42"/>
    </row>
    <row r="264" ht="15">
      <c r="B264" s="42"/>
    </row>
    <row r="265" ht="15">
      <c r="B265" s="42"/>
    </row>
    <row r="266" ht="15">
      <c r="B266" s="42"/>
    </row>
    <row r="267" ht="15">
      <c r="B267" s="42"/>
    </row>
    <row r="268" ht="15">
      <c r="B268" s="42"/>
    </row>
    <row r="269" ht="15">
      <c r="B269" s="42"/>
    </row>
    <row r="270" ht="15">
      <c r="B270" s="42"/>
    </row>
    <row r="271" ht="15">
      <c r="B271" s="42"/>
    </row>
    <row r="272" ht="15">
      <c r="B272" s="42"/>
    </row>
    <row r="273" ht="15">
      <c r="B273" s="42"/>
    </row>
    <row r="274" ht="15">
      <c r="B274" s="42"/>
    </row>
    <row r="275" ht="15">
      <c r="B275" s="42"/>
    </row>
    <row r="276" ht="15">
      <c r="B276" s="42"/>
    </row>
    <row r="277" ht="15">
      <c r="B277" s="42"/>
    </row>
    <row r="278" ht="15">
      <c r="B278" s="42"/>
    </row>
    <row r="279" ht="15">
      <c r="B279" s="42"/>
    </row>
    <row r="280" ht="15">
      <c r="B280" s="42"/>
    </row>
    <row r="281" ht="15">
      <c r="B281" s="42"/>
    </row>
    <row r="282" ht="15">
      <c r="B282" s="42"/>
    </row>
    <row r="283" ht="15">
      <c r="B283" s="42"/>
    </row>
    <row r="284" ht="15">
      <c r="B284" s="42"/>
    </row>
    <row r="285" ht="15">
      <c r="B285" s="42"/>
    </row>
    <row r="286" ht="15">
      <c r="B286" s="42"/>
    </row>
    <row r="287" ht="15">
      <c r="B287" s="42"/>
    </row>
    <row r="288" ht="15">
      <c r="B288" s="42"/>
    </row>
    <row r="289" ht="15">
      <c r="B289" s="42"/>
    </row>
    <row r="290" ht="15">
      <c r="B290" s="42"/>
    </row>
    <row r="291" ht="15">
      <c r="B291" s="42"/>
    </row>
    <row r="292" ht="15">
      <c r="B292" s="42"/>
    </row>
    <row r="293" ht="15">
      <c r="B293" s="42"/>
    </row>
    <row r="294" ht="15">
      <c r="B294" s="42"/>
    </row>
    <row r="295" ht="15">
      <c r="B295" s="42"/>
    </row>
    <row r="296" ht="15">
      <c r="B296" s="42"/>
    </row>
    <row r="297" ht="15">
      <c r="B297" s="42"/>
    </row>
    <row r="298" ht="15">
      <c r="B298"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sheetData>
  <mergeCells count="5">
    <mergeCell ref="A196:F196"/>
    <mergeCell ref="A6:F6"/>
    <mergeCell ref="A7:F7"/>
    <mergeCell ref="A8:F8"/>
    <mergeCell ref="E10:F10"/>
  </mergeCells>
  <printOptions/>
  <pageMargins left="0.75" right="0.75" top="1" bottom="1"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F309"/>
  <sheetViews>
    <sheetView zoomScale="75" zoomScaleNormal="75" workbookViewId="0" topLeftCell="A1">
      <selection activeCell="E56" sqref="E56"/>
    </sheetView>
  </sheetViews>
  <sheetFormatPr defaultColWidth="11.421875" defaultRowHeight="12.75"/>
  <cols>
    <col min="1" max="1" width="7.28125" style="41" customWidth="1"/>
    <col min="2" max="2" width="56.421875" style="43" customWidth="1"/>
    <col min="3" max="3" width="8.421875" style="41" customWidth="1"/>
    <col min="4" max="4" width="14.00390625" style="43" customWidth="1"/>
    <col min="5" max="5" width="14.57421875" style="43" customWidth="1"/>
    <col min="6" max="6" width="19.8515625" style="43" customWidth="1"/>
  </cols>
  <sheetData>
    <row r="1" spans="1:6" ht="18" customHeight="1">
      <c r="A1" s="1"/>
      <c r="B1" s="2"/>
      <c r="C1" s="3"/>
      <c r="D1" s="4"/>
      <c r="E1" s="5"/>
      <c r="F1" s="6"/>
    </row>
    <row r="2" spans="1:6" ht="18" customHeight="1">
      <c r="A2" s="1"/>
      <c r="B2" s="4" t="s">
        <v>0</v>
      </c>
      <c r="C2" s="3"/>
      <c r="D2" s="4"/>
      <c r="E2" s="5"/>
      <c r="F2" s="6"/>
    </row>
    <row r="3" spans="1:6" ht="18" customHeight="1">
      <c r="A3" s="7"/>
      <c r="B3" s="4" t="s">
        <v>1</v>
      </c>
      <c r="C3" s="8"/>
      <c r="D3" s="9"/>
      <c r="E3" s="10"/>
      <c r="F3" s="11"/>
    </row>
    <row r="4" spans="1:6" ht="18" customHeight="1">
      <c r="A4" s="7"/>
      <c r="B4" s="4" t="s">
        <v>197</v>
      </c>
      <c r="C4" s="8"/>
      <c r="D4" s="9"/>
      <c r="E4" s="12"/>
      <c r="F4" s="11"/>
    </row>
    <row r="5" spans="1:6" ht="18.75">
      <c r="A5" s="7"/>
      <c r="B5" s="4"/>
      <c r="C5" s="8"/>
      <c r="D5" s="9"/>
      <c r="E5" s="12"/>
      <c r="F5" s="11"/>
    </row>
    <row r="6" spans="1:6" ht="15.75">
      <c r="A6" s="49" t="s">
        <v>2</v>
      </c>
      <c r="B6" s="49"/>
      <c r="C6" s="49"/>
      <c r="D6" s="49"/>
      <c r="E6" s="49"/>
      <c r="F6" s="49"/>
    </row>
    <row r="7" spans="1:6" ht="15.75">
      <c r="A7" s="49" t="s">
        <v>3</v>
      </c>
      <c r="B7" s="49"/>
      <c r="C7" s="49"/>
      <c r="D7" s="49"/>
      <c r="E7" s="49"/>
      <c r="F7" s="49"/>
    </row>
    <row r="8" spans="1:6" ht="15.75">
      <c r="A8" s="49" t="s">
        <v>200</v>
      </c>
      <c r="B8" s="49"/>
      <c r="C8" s="49"/>
      <c r="D8" s="49"/>
      <c r="E8" s="49"/>
      <c r="F8" s="49"/>
    </row>
    <row r="9" spans="1:6" ht="12.75">
      <c r="A9" s="13"/>
      <c r="B9" s="13"/>
      <c r="C9" s="13"/>
      <c r="D9" s="13"/>
      <c r="E9" s="13"/>
      <c r="F9" s="13"/>
    </row>
    <row r="10" spans="1:6" ht="15">
      <c r="A10" s="13"/>
      <c r="B10" s="13"/>
      <c r="C10" s="13"/>
      <c r="D10" s="13"/>
      <c r="E10" s="50" t="s">
        <v>5</v>
      </c>
      <c r="F10" s="50"/>
    </row>
    <row r="11" spans="1:6" ht="15.75">
      <c r="A11" s="14" t="s">
        <v>6</v>
      </c>
      <c r="B11" s="14" t="s">
        <v>7</v>
      </c>
      <c r="C11" s="14" t="s">
        <v>8</v>
      </c>
      <c r="D11" s="14" t="s">
        <v>9</v>
      </c>
      <c r="E11" s="14" t="s">
        <v>10</v>
      </c>
      <c r="F11" s="14" t="s">
        <v>11</v>
      </c>
    </row>
    <row r="12" spans="1:6" ht="15.75">
      <c r="A12" s="14" t="s">
        <v>12</v>
      </c>
      <c r="B12" s="15" t="s">
        <v>13</v>
      </c>
      <c r="C12" s="14"/>
      <c r="D12" s="14"/>
      <c r="E12" s="14"/>
      <c r="F12" s="14"/>
    </row>
    <row r="13" spans="1:6" ht="45">
      <c r="A13" s="16">
        <v>1.1</v>
      </c>
      <c r="B13" s="17" t="s">
        <v>14</v>
      </c>
      <c r="C13" s="16" t="s">
        <v>15</v>
      </c>
      <c r="D13" s="18">
        <v>440</v>
      </c>
      <c r="E13" s="19">
        <v>2020</v>
      </c>
      <c r="F13" s="19">
        <f>+E13*D13</f>
        <v>888800</v>
      </c>
    </row>
    <row r="14" spans="1:6" ht="45">
      <c r="A14" s="16">
        <v>1.2</v>
      </c>
      <c r="B14" s="17" t="s">
        <v>16</v>
      </c>
      <c r="C14" s="16" t="s">
        <v>8</v>
      </c>
      <c r="D14" s="18">
        <v>20</v>
      </c>
      <c r="E14" s="19">
        <v>950</v>
      </c>
      <c r="F14" s="19">
        <f>+E14*D14</f>
        <v>19000</v>
      </c>
    </row>
    <row r="15" spans="1:6" ht="15.75">
      <c r="A15" s="16"/>
      <c r="B15" s="20" t="s">
        <v>17</v>
      </c>
      <c r="C15" s="16"/>
      <c r="D15" s="18"/>
      <c r="E15" s="19"/>
      <c r="F15" s="21">
        <f>SUM(F13:F14)</f>
        <v>907800</v>
      </c>
    </row>
    <row r="16" spans="1:6" ht="15.75">
      <c r="A16" s="14" t="s">
        <v>18</v>
      </c>
      <c r="B16" s="20" t="s">
        <v>19</v>
      </c>
      <c r="C16" s="16"/>
      <c r="D16" s="18"/>
      <c r="E16" s="19"/>
      <c r="F16" s="22"/>
    </row>
    <row r="17" spans="1:6" ht="30">
      <c r="A17" s="16">
        <v>2.1</v>
      </c>
      <c r="B17" s="17" t="s">
        <v>20</v>
      </c>
      <c r="C17" s="16" t="s">
        <v>21</v>
      </c>
      <c r="D17" s="18">
        <v>26</v>
      </c>
      <c r="E17" s="19">
        <v>45665</v>
      </c>
      <c r="F17" s="19">
        <f aca="true" t="shared" si="0" ref="F17:F45">+E17*D17</f>
        <v>1187290</v>
      </c>
    </row>
    <row r="18" spans="1:6" ht="45">
      <c r="A18" s="16">
        <v>2.2</v>
      </c>
      <c r="B18" s="17" t="s">
        <v>22</v>
      </c>
      <c r="C18" s="16" t="s">
        <v>21</v>
      </c>
      <c r="D18" s="18">
        <v>60</v>
      </c>
      <c r="E18" s="19">
        <v>4249</v>
      </c>
      <c r="F18" s="19">
        <f t="shared" si="0"/>
        <v>254940</v>
      </c>
    </row>
    <row r="19" spans="1:6" ht="60">
      <c r="A19" s="16">
        <v>2.3</v>
      </c>
      <c r="B19" s="17" t="s">
        <v>23</v>
      </c>
      <c r="C19" s="16" t="s">
        <v>8</v>
      </c>
      <c r="D19" s="18">
        <v>35</v>
      </c>
      <c r="E19" s="19">
        <v>17691</v>
      </c>
      <c r="F19" s="19">
        <f t="shared" si="0"/>
        <v>619185</v>
      </c>
    </row>
    <row r="20" spans="1:6" ht="30">
      <c r="A20" s="16">
        <v>2.4</v>
      </c>
      <c r="B20" s="17" t="s">
        <v>24</v>
      </c>
      <c r="C20" s="16" t="s">
        <v>8</v>
      </c>
      <c r="D20" s="18">
        <v>4</v>
      </c>
      <c r="E20" s="19">
        <v>178283</v>
      </c>
      <c r="F20" s="19">
        <f t="shared" si="0"/>
        <v>713132</v>
      </c>
    </row>
    <row r="21" spans="1:6" ht="30">
      <c r="A21" s="16">
        <v>2.5</v>
      </c>
      <c r="B21" s="17" t="s">
        <v>25</v>
      </c>
      <c r="C21" s="16" t="s">
        <v>8</v>
      </c>
      <c r="D21" s="18">
        <v>2</v>
      </c>
      <c r="E21" s="19">
        <v>57283</v>
      </c>
      <c r="F21" s="19">
        <f t="shared" si="0"/>
        <v>114566</v>
      </c>
    </row>
    <row r="22" spans="1:6" ht="30">
      <c r="A22" s="16">
        <v>2.6</v>
      </c>
      <c r="B22" s="17" t="s">
        <v>26</v>
      </c>
      <c r="C22" s="16" t="s">
        <v>8</v>
      </c>
      <c r="D22" s="18">
        <v>20</v>
      </c>
      <c r="E22" s="19">
        <v>37083</v>
      </c>
      <c r="F22" s="19">
        <f t="shared" si="0"/>
        <v>741660</v>
      </c>
    </row>
    <row r="23" spans="1:6" ht="90">
      <c r="A23" s="16">
        <v>2.7</v>
      </c>
      <c r="B23" s="17" t="s">
        <v>27</v>
      </c>
      <c r="C23" s="16" t="s">
        <v>8</v>
      </c>
      <c r="D23" s="18">
        <v>2</v>
      </c>
      <c r="E23" s="19">
        <v>957377</v>
      </c>
      <c r="F23" s="19">
        <f t="shared" si="0"/>
        <v>1914754</v>
      </c>
    </row>
    <row r="24" spans="1:6" ht="30">
      <c r="A24" s="16">
        <v>2.8</v>
      </c>
      <c r="B24" s="17" t="s">
        <v>28</v>
      </c>
      <c r="C24" s="16" t="s">
        <v>8</v>
      </c>
      <c r="D24" s="18">
        <v>10</v>
      </c>
      <c r="E24" s="19">
        <v>4460</v>
      </c>
      <c r="F24" s="19">
        <f t="shared" si="0"/>
        <v>44600</v>
      </c>
    </row>
    <row r="25" spans="1:6" ht="30">
      <c r="A25" s="16">
        <v>2.9</v>
      </c>
      <c r="B25" s="17" t="s">
        <v>29</v>
      </c>
      <c r="C25" s="16" t="s">
        <v>21</v>
      </c>
      <c r="D25" s="18">
        <v>68</v>
      </c>
      <c r="E25" s="19">
        <v>22175</v>
      </c>
      <c r="F25" s="19">
        <f t="shared" si="0"/>
        <v>1507900</v>
      </c>
    </row>
    <row r="26" spans="1:6" ht="30">
      <c r="A26" s="23">
        <v>2.1</v>
      </c>
      <c r="B26" s="17" t="s">
        <v>30</v>
      </c>
      <c r="C26" s="16" t="s">
        <v>21</v>
      </c>
      <c r="D26" s="18">
        <v>18</v>
      </c>
      <c r="E26" s="19">
        <v>12714</v>
      </c>
      <c r="F26" s="19">
        <f t="shared" si="0"/>
        <v>228852</v>
      </c>
    </row>
    <row r="27" spans="1:6" ht="30">
      <c r="A27" s="16">
        <v>2.11</v>
      </c>
      <c r="B27" s="17" t="s">
        <v>31</v>
      </c>
      <c r="C27" s="16" t="s">
        <v>21</v>
      </c>
      <c r="D27" s="18">
        <v>27</v>
      </c>
      <c r="E27" s="19">
        <v>11274</v>
      </c>
      <c r="F27" s="19">
        <f t="shared" si="0"/>
        <v>304398</v>
      </c>
    </row>
    <row r="28" spans="1:6" ht="45">
      <c r="A28" s="16">
        <v>2.12</v>
      </c>
      <c r="B28" s="17" t="s">
        <v>32</v>
      </c>
      <c r="C28" s="16" t="s">
        <v>21</v>
      </c>
      <c r="D28" s="18">
        <v>60</v>
      </c>
      <c r="E28" s="19">
        <v>10058</v>
      </c>
      <c r="F28" s="19">
        <f t="shared" si="0"/>
        <v>603480</v>
      </c>
    </row>
    <row r="29" spans="1:6" ht="45">
      <c r="A29" s="16">
        <v>2.13</v>
      </c>
      <c r="B29" s="17" t="s">
        <v>33</v>
      </c>
      <c r="C29" s="16" t="s">
        <v>21</v>
      </c>
      <c r="D29" s="18">
        <v>10</v>
      </c>
      <c r="E29" s="19">
        <v>7044</v>
      </c>
      <c r="F29" s="19">
        <f t="shared" si="0"/>
        <v>70440</v>
      </c>
    </row>
    <row r="30" spans="1:6" ht="15">
      <c r="A30" s="16">
        <v>2.14</v>
      </c>
      <c r="B30" s="17" t="s">
        <v>34</v>
      </c>
      <c r="C30" s="16" t="s">
        <v>8</v>
      </c>
      <c r="D30" s="18">
        <v>20</v>
      </c>
      <c r="E30" s="19">
        <f>3100+1400</f>
        <v>4500</v>
      </c>
      <c r="F30" s="19">
        <f t="shared" si="0"/>
        <v>90000</v>
      </c>
    </row>
    <row r="31" spans="1:6" ht="15">
      <c r="A31" s="16">
        <v>2.15</v>
      </c>
      <c r="B31" s="17" t="s">
        <v>35</v>
      </c>
      <c r="C31" s="16" t="s">
        <v>8</v>
      </c>
      <c r="D31" s="18">
        <v>12</v>
      </c>
      <c r="E31" s="19">
        <f>10950+1400</f>
        <v>12350</v>
      </c>
      <c r="F31" s="19">
        <f t="shared" si="0"/>
        <v>148200</v>
      </c>
    </row>
    <row r="32" spans="1:6" ht="15">
      <c r="A32" s="16">
        <v>2.16</v>
      </c>
      <c r="B32" s="17" t="s">
        <v>36</v>
      </c>
      <c r="C32" s="16" t="s">
        <v>8</v>
      </c>
      <c r="D32" s="18">
        <v>2</v>
      </c>
      <c r="E32" s="19">
        <f>7500+1400</f>
        <v>8900</v>
      </c>
      <c r="F32" s="19">
        <f t="shared" si="0"/>
        <v>17800</v>
      </c>
    </row>
    <row r="33" spans="1:6" ht="15">
      <c r="A33" s="16">
        <v>2.17</v>
      </c>
      <c r="B33" s="17" t="s">
        <v>37</v>
      </c>
      <c r="C33" s="16" t="s">
        <v>8</v>
      </c>
      <c r="D33" s="18">
        <v>7</v>
      </c>
      <c r="E33" s="19">
        <f>5300+1400</f>
        <v>6700</v>
      </c>
      <c r="F33" s="19">
        <f t="shared" si="0"/>
        <v>46900</v>
      </c>
    </row>
    <row r="34" spans="1:6" ht="15">
      <c r="A34" s="16">
        <v>2.18</v>
      </c>
      <c r="B34" s="17" t="s">
        <v>38</v>
      </c>
      <c r="C34" s="16" t="s">
        <v>8</v>
      </c>
      <c r="D34" s="18">
        <v>3</v>
      </c>
      <c r="E34" s="19">
        <f>20400+1400</f>
        <v>21800</v>
      </c>
      <c r="F34" s="19">
        <f t="shared" si="0"/>
        <v>65400</v>
      </c>
    </row>
    <row r="35" spans="1:6" ht="15">
      <c r="A35" s="16">
        <v>2.19</v>
      </c>
      <c r="B35" s="17" t="s">
        <v>39</v>
      </c>
      <c r="C35" s="16" t="s">
        <v>8</v>
      </c>
      <c r="D35" s="18">
        <v>3</v>
      </c>
      <c r="E35" s="19">
        <f>13100+1400</f>
        <v>14500</v>
      </c>
      <c r="F35" s="19">
        <f t="shared" si="0"/>
        <v>43500</v>
      </c>
    </row>
    <row r="36" spans="1:6" ht="15">
      <c r="A36" s="23">
        <v>2.2</v>
      </c>
      <c r="B36" s="17" t="s">
        <v>40</v>
      </c>
      <c r="C36" s="16" t="s">
        <v>8</v>
      </c>
      <c r="D36" s="18">
        <v>10</v>
      </c>
      <c r="E36" s="19">
        <f>6400+1400</f>
        <v>7800</v>
      </c>
      <c r="F36" s="19">
        <f t="shared" si="0"/>
        <v>78000</v>
      </c>
    </row>
    <row r="37" spans="1:6" ht="15">
      <c r="A37" s="16">
        <v>2.21</v>
      </c>
      <c r="B37" s="17" t="s">
        <v>41</v>
      </c>
      <c r="C37" s="16" t="s">
        <v>8</v>
      </c>
      <c r="D37" s="18">
        <v>18</v>
      </c>
      <c r="E37" s="19">
        <f>1700+1400</f>
        <v>3100</v>
      </c>
      <c r="F37" s="19">
        <f t="shared" si="0"/>
        <v>55800</v>
      </c>
    </row>
    <row r="38" spans="1:6" ht="15">
      <c r="A38" s="16">
        <v>2.22</v>
      </c>
      <c r="B38" s="17" t="s">
        <v>42</v>
      </c>
      <c r="C38" s="16" t="s">
        <v>8</v>
      </c>
      <c r="D38" s="18">
        <v>4</v>
      </c>
      <c r="E38" s="19">
        <f>2980+1400</f>
        <v>4380</v>
      </c>
      <c r="F38" s="19">
        <f t="shared" si="0"/>
        <v>17520</v>
      </c>
    </row>
    <row r="39" spans="1:6" ht="15">
      <c r="A39" s="16">
        <v>2.23</v>
      </c>
      <c r="B39" s="17" t="s">
        <v>43</v>
      </c>
      <c r="C39" s="16" t="s">
        <v>8</v>
      </c>
      <c r="D39" s="18">
        <v>2</v>
      </c>
      <c r="E39" s="19">
        <f>8600+1400</f>
        <v>10000</v>
      </c>
      <c r="F39" s="19">
        <f t="shared" si="0"/>
        <v>20000</v>
      </c>
    </row>
    <row r="40" spans="1:6" ht="15">
      <c r="A40" s="16">
        <v>2.24</v>
      </c>
      <c r="B40" s="17" t="s">
        <v>44</v>
      </c>
      <c r="C40" s="16" t="s">
        <v>8</v>
      </c>
      <c r="D40" s="18">
        <v>4</v>
      </c>
      <c r="E40" s="19">
        <f>4200+1400</f>
        <v>5600</v>
      </c>
      <c r="F40" s="19">
        <f t="shared" si="0"/>
        <v>22400</v>
      </c>
    </row>
    <row r="41" spans="1:6" ht="15">
      <c r="A41" s="16">
        <v>2.25</v>
      </c>
      <c r="B41" s="17" t="s">
        <v>45</v>
      </c>
      <c r="C41" s="16" t="s">
        <v>8</v>
      </c>
      <c r="D41" s="18">
        <v>4</v>
      </c>
      <c r="E41" s="19">
        <f>4200+1400</f>
        <v>5600</v>
      </c>
      <c r="F41" s="19">
        <f t="shared" si="0"/>
        <v>22400</v>
      </c>
    </row>
    <row r="42" spans="1:6" ht="15">
      <c r="A42" s="16">
        <v>2.26</v>
      </c>
      <c r="B42" s="17" t="s">
        <v>46</v>
      </c>
      <c r="C42" s="16" t="s">
        <v>8</v>
      </c>
      <c r="D42" s="18">
        <v>4</v>
      </c>
      <c r="E42" s="19">
        <f>12000+1400</f>
        <v>13400</v>
      </c>
      <c r="F42" s="19">
        <f t="shared" si="0"/>
        <v>53600</v>
      </c>
    </row>
    <row r="43" spans="1:6" ht="45">
      <c r="A43" s="16">
        <v>2.27</v>
      </c>
      <c r="B43" s="17" t="s">
        <v>47</v>
      </c>
      <c r="C43" s="16" t="s">
        <v>8</v>
      </c>
      <c r="D43" s="18">
        <v>13</v>
      </c>
      <c r="E43" s="19">
        <v>52731</v>
      </c>
      <c r="F43" s="19">
        <f t="shared" si="0"/>
        <v>685503</v>
      </c>
    </row>
    <row r="44" spans="1:6" ht="45">
      <c r="A44" s="16">
        <v>2.28</v>
      </c>
      <c r="B44" s="17" t="s">
        <v>48</v>
      </c>
      <c r="C44" s="16" t="s">
        <v>8</v>
      </c>
      <c r="D44" s="18">
        <v>34</v>
      </c>
      <c r="E44" s="19">
        <v>41243</v>
      </c>
      <c r="F44" s="19">
        <f t="shared" si="0"/>
        <v>1402262</v>
      </c>
    </row>
    <row r="45" spans="1:6" ht="30">
      <c r="A45" s="16">
        <v>2.29</v>
      </c>
      <c r="B45" s="17" t="s">
        <v>49</v>
      </c>
      <c r="C45" s="16" t="s">
        <v>8</v>
      </c>
      <c r="D45" s="18">
        <v>10</v>
      </c>
      <c r="E45" s="19">
        <v>18500</v>
      </c>
      <c r="F45" s="19">
        <f t="shared" si="0"/>
        <v>185000</v>
      </c>
    </row>
    <row r="46" spans="1:6" ht="15.75">
      <c r="A46" s="16"/>
      <c r="B46" s="20" t="s">
        <v>17</v>
      </c>
      <c r="C46" s="16"/>
      <c r="D46" s="18"/>
      <c r="E46" s="19"/>
      <c r="F46" s="21">
        <f>SUM(F17:F45)</f>
        <v>11259482</v>
      </c>
    </row>
    <row r="47" spans="1:6" ht="15.75">
      <c r="A47" s="14" t="s">
        <v>50</v>
      </c>
      <c r="B47" s="20" t="s">
        <v>51</v>
      </c>
      <c r="C47" s="16"/>
      <c r="D47" s="18"/>
      <c r="E47" s="19"/>
      <c r="F47" s="22"/>
    </row>
    <row r="48" spans="1:6" ht="60">
      <c r="A48" s="16">
        <v>3.1</v>
      </c>
      <c r="B48" s="17" t="s">
        <v>52</v>
      </c>
      <c r="C48" s="16" t="s">
        <v>15</v>
      </c>
      <c r="D48" s="18">
        <v>1010</v>
      </c>
      <c r="E48" s="19">
        <v>46442</v>
      </c>
      <c r="F48" s="19">
        <f>+D48*E48</f>
        <v>46906420</v>
      </c>
    </row>
    <row r="49" spans="1:6" ht="75">
      <c r="A49" s="16">
        <v>3.2</v>
      </c>
      <c r="B49" s="17" t="s">
        <v>53</v>
      </c>
      <c r="C49" s="16" t="s">
        <v>15</v>
      </c>
      <c r="D49" s="18">
        <v>305</v>
      </c>
      <c r="E49" s="19">
        <v>50377</v>
      </c>
      <c r="F49" s="19">
        <f aca="true" t="shared" si="1" ref="F49:F55">+D49*E49</f>
        <v>15364985</v>
      </c>
    </row>
    <row r="50" spans="1:6" ht="15">
      <c r="A50" s="16">
        <v>3.3</v>
      </c>
      <c r="B50" s="17" t="s">
        <v>54</v>
      </c>
      <c r="C50" s="16" t="s">
        <v>21</v>
      </c>
      <c r="D50" s="18">
        <v>702</v>
      </c>
      <c r="E50" s="19">
        <v>4984</v>
      </c>
      <c r="F50" s="19">
        <f t="shared" si="1"/>
        <v>3498768</v>
      </c>
    </row>
    <row r="51" spans="1:6" ht="30">
      <c r="A51" s="16">
        <v>3.4</v>
      </c>
      <c r="B51" s="17" t="s">
        <v>55</v>
      </c>
      <c r="C51" s="16" t="s">
        <v>56</v>
      </c>
      <c r="D51" s="18">
        <v>600</v>
      </c>
      <c r="E51" s="19">
        <v>2620</v>
      </c>
      <c r="F51" s="19">
        <f t="shared" si="1"/>
        <v>1572000</v>
      </c>
    </row>
    <row r="52" spans="1:6" ht="45">
      <c r="A52" s="16">
        <v>3.5</v>
      </c>
      <c r="B52" s="17" t="s">
        <v>57</v>
      </c>
      <c r="C52" s="16" t="s">
        <v>21</v>
      </c>
      <c r="D52" s="18">
        <v>990</v>
      </c>
      <c r="E52" s="19">
        <v>870</v>
      </c>
      <c r="F52" s="19">
        <f t="shared" si="1"/>
        <v>861300</v>
      </c>
    </row>
    <row r="53" spans="1:6" ht="45">
      <c r="A53" s="16">
        <v>3.6</v>
      </c>
      <c r="B53" s="17" t="s">
        <v>58</v>
      </c>
      <c r="C53" s="16" t="s">
        <v>8</v>
      </c>
      <c r="D53" s="18">
        <v>390</v>
      </c>
      <c r="E53" s="19">
        <v>10323</v>
      </c>
      <c r="F53" s="19">
        <f t="shared" si="1"/>
        <v>4025970</v>
      </c>
    </row>
    <row r="54" spans="1:6" ht="60">
      <c r="A54" s="16">
        <v>3.7</v>
      </c>
      <c r="B54" s="17" t="s">
        <v>59</v>
      </c>
      <c r="C54" s="16" t="s">
        <v>15</v>
      </c>
      <c r="D54" s="18">
        <v>80</v>
      </c>
      <c r="E54" s="19">
        <v>51096</v>
      </c>
      <c r="F54" s="19">
        <f t="shared" si="1"/>
        <v>4087680</v>
      </c>
    </row>
    <row r="55" spans="1:6" ht="30">
      <c r="A55" s="16">
        <v>3.8</v>
      </c>
      <c r="B55" s="17" t="s">
        <v>60</v>
      </c>
      <c r="C55" s="16" t="s">
        <v>15</v>
      </c>
      <c r="D55" s="18">
        <f>105+190</f>
        <v>295</v>
      </c>
      <c r="E55" s="19">
        <v>13340</v>
      </c>
      <c r="F55" s="19">
        <f t="shared" si="1"/>
        <v>3935300</v>
      </c>
    </row>
    <row r="56" spans="1:6" ht="15.75">
      <c r="A56" s="16"/>
      <c r="B56" s="20" t="s">
        <v>17</v>
      </c>
      <c r="C56" s="16"/>
      <c r="D56" s="18"/>
      <c r="E56" s="19"/>
      <c r="F56" s="21">
        <f>SUM(F48:F55)</f>
        <v>80252423</v>
      </c>
    </row>
    <row r="57" spans="1:6" ht="15.75">
      <c r="A57" s="14" t="s">
        <v>61</v>
      </c>
      <c r="B57" s="20" t="s">
        <v>62</v>
      </c>
      <c r="C57" s="14"/>
      <c r="D57" s="24"/>
      <c r="E57" s="19"/>
      <c r="F57" s="19"/>
    </row>
    <row r="58" spans="1:6" ht="75">
      <c r="A58" s="16">
        <v>4.1</v>
      </c>
      <c r="B58" s="17" t="s">
        <v>201</v>
      </c>
      <c r="C58" s="16" t="s">
        <v>15</v>
      </c>
      <c r="D58" s="18">
        <v>482</v>
      </c>
      <c r="E58" s="19">
        <v>71214</v>
      </c>
      <c r="F58" s="19">
        <f>D58*E58</f>
        <v>34325148</v>
      </c>
    </row>
    <row r="59" spans="1:6" ht="30">
      <c r="A59" s="16">
        <v>4.2</v>
      </c>
      <c r="B59" s="17" t="s">
        <v>63</v>
      </c>
      <c r="C59" s="16" t="s">
        <v>21</v>
      </c>
      <c r="D59" s="18">
        <v>460</v>
      </c>
      <c r="E59" s="19">
        <v>9650</v>
      </c>
      <c r="F59" s="19">
        <f>D59*E59</f>
        <v>4439000</v>
      </c>
    </row>
    <row r="60" spans="1:6" ht="15.75">
      <c r="A60" s="16"/>
      <c r="B60" s="20" t="s">
        <v>17</v>
      </c>
      <c r="C60" s="16"/>
      <c r="D60" s="18"/>
      <c r="E60" s="19"/>
      <c r="F60" s="21">
        <f>SUM(F58:F59)</f>
        <v>38764148</v>
      </c>
    </row>
    <row r="61" spans="1:6" ht="39">
      <c r="A61" s="14" t="s">
        <v>64</v>
      </c>
      <c r="B61" s="25" t="s">
        <v>65</v>
      </c>
      <c r="C61" s="26"/>
      <c r="D61" s="27"/>
      <c r="E61" s="28"/>
      <c r="F61" s="28"/>
    </row>
    <row r="62" spans="1:6" ht="75">
      <c r="A62" s="16">
        <v>5.1</v>
      </c>
      <c r="B62" s="17" t="s">
        <v>66</v>
      </c>
      <c r="C62" s="16"/>
      <c r="D62" s="18"/>
      <c r="E62" s="19"/>
      <c r="F62" s="19"/>
    </row>
    <row r="63" spans="1:6" ht="15">
      <c r="A63" s="16" t="s">
        <v>67</v>
      </c>
      <c r="B63" s="17" t="s">
        <v>68</v>
      </c>
      <c r="C63" s="16" t="s">
        <v>8</v>
      </c>
      <c r="D63" s="18">
        <v>1</v>
      </c>
      <c r="E63" s="19">
        <v>140000</v>
      </c>
      <c r="F63" s="19">
        <f>+E63*D63</f>
        <v>140000</v>
      </c>
    </row>
    <row r="64" spans="1:6" ht="15">
      <c r="A64" s="16" t="s">
        <v>69</v>
      </c>
      <c r="B64" s="17" t="s">
        <v>70</v>
      </c>
      <c r="C64" s="16" t="s">
        <v>8</v>
      </c>
      <c r="D64" s="18">
        <v>1</v>
      </c>
      <c r="E64" s="19">
        <v>76000</v>
      </c>
      <c r="F64" s="19">
        <f aca="true" t="shared" si="2" ref="F64:F127">+E64*D64</f>
        <v>76000</v>
      </c>
    </row>
    <row r="65" spans="1:6" ht="15">
      <c r="A65" s="16" t="s">
        <v>71</v>
      </c>
      <c r="B65" s="17" t="s">
        <v>72</v>
      </c>
      <c r="C65" s="16" t="s">
        <v>8</v>
      </c>
      <c r="D65" s="18">
        <v>1</v>
      </c>
      <c r="E65" s="19">
        <v>55000</v>
      </c>
      <c r="F65" s="19">
        <f t="shared" si="2"/>
        <v>55000</v>
      </c>
    </row>
    <row r="66" spans="1:6" ht="15">
      <c r="A66" s="16" t="s">
        <v>73</v>
      </c>
      <c r="B66" s="17" t="s">
        <v>74</v>
      </c>
      <c r="C66" s="16" t="s">
        <v>8</v>
      </c>
      <c r="D66" s="18">
        <v>1</v>
      </c>
      <c r="E66" s="19">
        <v>20000</v>
      </c>
      <c r="F66" s="19">
        <f t="shared" si="2"/>
        <v>20000</v>
      </c>
    </row>
    <row r="67" spans="1:6" ht="15">
      <c r="A67" s="16">
        <v>5.2</v>
      </c>
      <c r="B67" s="17" t="s">
        <v>75</v>
      </c>
      <c r="C67" s="16"/>
      <c r="D67" s="18"/>
      <c r="E67" s="19"/>
      <c r="F67" s="19"/>
    </row>
    <row r="68" spans="1:6" ht="17.25">
      <c r="A68" s="16" t="s">
        <v>67</v>
      </c>
      <c r="B68" s="29" t="s">
        <v>76</v>
      </c>
      <c r="C68" s="16" t="s">
        <v>8</v>
      </c>
      <c r="D68" s="18">
        <v>1</v>
      </c>
      <c r="E68" s="19">
        <v>140000</v>
      </c>
      <c r="F68" s="19">
        <f t="shared" si="2"/>
        <v>140000</v>
      </c>
    </row>
    <row r="69" spans="1:6" ht="17.25">
      <c r="A69" s="16" t="s">
        <v>69</v>
      </c>
      <c r="B69" s="29" t="s">
        <v>77</v>
      </c>
      <c r="C69" s="16" t="s">
        <v>8</v>
      </c>
      <c r="D69" s="18">
        <v>1</v>
      </c>
      <c r="E69" s="19">
        <v>120000</v>
      </c>
      <c r="F69" s="19">
        <f t="shared" si="2"/>
        <v>120000</v>
      </c>
    </row>
    <row r="70" spans="1:6" ht="17.25">
      <c r="A70" s="16" t="s">
        <v>71</v>
      </c>
      <c r="B70" s="29" t="s">
        <v>78</v>
      </c>
      <c r="C70" s="16" t="s">
        <v>8</v>
      </c>
      <c r="D70" s="18">
        <v>1</v>
      </c>
      <c r="E70" s="19">
        <v>45000</v>
      </c>
      <c r="F70" s="19">
        <f t="shared" si="2"/>
        <v>45000</v>
      </c>
    </row>
    <row r="71" spans="1:6" ht="15">
      <c r="A71" s="16" t="s">
        <v>73</v>
      </c>
      <c r="B71" s="17" t="s">
        <v>74</v>
      </c>
      <c r="C71" s="16" t="s">
        <v>8</v>
      </c>
      <c r="D71" s="18">
        <v>1</v>
      </c>
      <c r="E71" s="19">
        <v>20000</v>
      </c>
      <c r="F71" s="19">
        <f t="shared" si="2"/>
        <v>20000</v>
      </c>
    </row>
    <row r="72" spans="1:6" ht="30">
      <c r="A72" s="16">
        <v>5.3</v>
      </c>
      <c r="B72" s="17" t="s">
        <v>79</v>
      </c>
      <c r="C72" s="16"/>
      <c r="D72" s="18"/>
      <c r="E72" s="19"/>
      <c r="F72" s="19"/>
    </row>
    <row r="73" spans="1:6" ht="15">
      <c r="A73" s="16" t="s">
        <v>67</v>
      </c>
      <c r="B73" s="17" t="s">
        <v>80</v>
      </c>
      <c r="C73" s="16" t="s">
        <v>8</v>
      </c>
      <c r="D73" s="18">
        <v>3</v>
      </c>
      <c r="E73" s="19">
        <v>75000</v>
      </c>
      <c r="F73" s="19">
        <f t="shared" si="2"/>
        <v>225000</v>
      </c>
    </row>
    <row r="74" spans="1:6" ht="15">
      <c r="A74" s="16" t="s">
        <v>69</v>
      </c>
      <c r="B74" s="17" t="s">
        <v>81</v>
      </c>
      <c r="C74" s="16" t="s">
        <v>8</v>
      </c>
      <c r="D74" s="18">
        <v>3</v>
      </c>
      <c r="E74" s="19">
        <v>65000</v>
      </c>
      <c r="F74" s="19">
        <f t="shared" si="2"/>
        <v>195000</v>
      </c>
    </row>
    <row r="75" spans="1:6" ht="15">
      <c r="A75" s="16" t="s">
        <v>71</v>
      </c>
      <c r="B75" s="17" t="s">
        <v>82</v>
      </c>
      <c r="C75" s="16" t="s">
        <v>8</v>
      </c>
      <c r="D75" s="18">
        <v>2</v>
      </c>
      <c r="E75" s="19">
        <v>24000</v>
      </c>
      <c r="F75" s="19">
        <f t="shared" si="2"/>
        <v>48000</v>
      </c>
    </row>
    <row r="76" spans="1:6" ht="30">
      <c r="A76" s="16">
        <v>5.4</v>
      </c>
      <c r="B76" s="17" t="s">
        <v>83</v>
      </c>
      <c r="C76" s="16"/>
      <c r="D76" s="18"/>
      <c r="E76" s="19"/>
      <c r="F76" s="19"/>
    </row>
    <row r="77" spans="1:6" ht="15">
      <c r="A77" s="16" t="s">
        <v>67</v>
      </c>
      <c r="B77" s="17" t="s">
        <v>84</v>
      </c>
      <c r="C77" s="16" t="s">
        <v>8</v>
      </c>
      <c r="D77" s="18">
        <v>1</v>
      </c>
      <c r="E77" s="19">
        <v>158000</v>
      </c>
      <c r="F77" s="19">
        <f t="shared" si="2"/>
        <v>158000</v>
      </c>
    </row>
    <row r="78" spans="1:6" ht="15">
      <c r="A78" s="16" t="s">
        <v>69</v>
      </c>
      <c r="B78" s="17" t="s">
        <v>85</v>
      </c>
      <c r="C78" s="16" t="s">
        <v>8</v>
      </c>
      <c r="D78" s="18">
        <v>1</v>
      </c>
      <c r="E78" s="19">
        <v>110000</v>
      </c>
      <c r="F78" s="19">
        <f t="shared" si="2"/>
        <v>110000</v>
      </c>
    </row>
    <row r="79" spans="1:6" ht="15">
      <c r="A79" s="16" t="s">
        <v>71</v>
      </c>
      <c r="B79" s="17" t="s">
        <v>86</v>
      </c>
      <c r="C79" s="16" t="s">
        <v>8</v>
      </c>
      <c r="D79" s="18">
        <v>1</v>
      </c>
      <c r="E79" s="19">
        <v>62000</v>
      </c>
      <c r="F79" s="19">
        <f t="shared" si="2"/>
        <v>62000</v>
      </c>
    </row>
    <row r="80" spans="1:6" ht="15">
      <c r="A80" s="16" t="s">
        <v>73</v>
      </c>
      <c r="B80" s="17" t="s">
        <v>87</v>
      </c>
      <c r="C80" s="16" t="s">
        <v>8</v>
      </c>
      <c r="D80" s="18">
        <v>1</v>
      </c>
      <c r="E80" s="19">
        <v>48000</v>
      </c>
      <c r="F80" s="19">
        <f t="shared" si="2"/>
        <v>48000</v>
      </c>
    </row>
    <row r="81" spans="1:6" ht="15">
      <c r="A81" s="16">
        <v>5.5</v>
      </c>
      <c r="B81" s="17" t="s">
        <v>88</v>
      </c>
      <c r="C81" s="16"/>
      <c r="D81" s="18"/>
      <c r="E81" s="19"/>
      <c r="F81" s="19"/>
    </row>
    <row r="82" spans="1:6" ht="15">
      <c r="A82" s="16" t="s">
        <v>67</v>
      </c>
      <c r="B82" s="17" t="s">
        <v>89</v>
      </c>
      <c r="C82" s="16" t="s">
        <v>8</v>
      </c>
      <c r="D82" s="18">
        <v>1</v>
      </c>
      <c r="E82" s="19">
        <v>164000</v>
      </c>
      <c r="F82" s="19">
        <f t="shared" si="2"/>
        <v>164000</v>
      </c>
    </row>
    <row r="83" spans="1:6" ht="15">
      <c r="A83" s="16" t="s">
        <v>69</v>
      </c>
      <c r="B83" s="17" t="s">
        <v>90</v>
      </c>
      <c r="C83" s="16" t="s">
        <v>8</v>
      </c>
      <c r="D83" s="18">
        <v>1</v>
      </c>
      <c r="E83" s="19">
        <v>116000</v>
      </c>
      <c r="F83" s="19">
        <f t="shared" si="2"/>
        <v>116000</v>
      </c>
    </row>
    <row r="84" spans="1:6" ht="15">
      <c r="A84" s="16" t="s">
        <v>71</v>
      </c>
      <c r="B84" s="17" t="s">
        <v>91</v>
      </c>
      <c r="C84" s="16" t="s">
        <v>8</v>
      </c>
      <c r="D84" s="18">
        <v>1</v>
      </c>
      <c r="E84" s="19">
        <v>68000</v>
      </c>
      <c r="F84" s="19">
        <f t="shared" si="2"/>
        <v>68000</v>
      </c>
    </row>
    <row r="85" spans="1:6" ht="15">
      <c r="A85" s="16" t="s">
        <v>73</v>
      </c>
      <c r="B85" s="17" t="s">
        <v>87</v>
      </c>
      <c r="C85" s="16" t="s">
        <v>8</v>
      </c>
      <c r="D85" s="18">
        <v>1</v>
      </c>
      <c r="E85" s="19">
        <v>48000</v>
      </c>
      <c r="F85" s="19">
        <f t="shared" si="2"/>
        <v>48000</v>
      </c>
    </row>
    <row r="86" spans="1:6" ht="45">
      <c r="A86" s="16">
        <v>5.6</v>
      </c>
      <c r="B86" s="17" t="s">
        <v>92</v>
      </c>
      <c r="C86" s="16" t="s">
        <v>8</v>
      </c>
      <c r="D86" s="18">
        <v>1</v>
      </c>
      <c r="E86" s="19">
        <v>310000</v>
      </c>
      <c r="F86" s="19">
        <f t="shared" si="2"/>
        <v>310000</v>
      </c>
    </row>
    <row r="87" spans="1:6" ht="45">
      <c r="A87" s="16">
        <v>5.7</v>
      </c>
      <c r="B87" s="17" t="s">
        <v>93</v>
      </c>
      <c r="C87" s="16" t="s">
        <v>8</v>
      </c>
      <c r="D87" s="18">
        <v>1</v>
      </c>
      <c r="E87" s="19">
        <v>66000</v>
      </c>
      <c r="F87" s="19">
        <f t="shared" si="2"/>
        <v>66000</v>
      </c>
    </row>
    <row r="88" spans="1:6" ht="30">
      <c r="A88" s="16">
        <v>5.8</v>
      </c>
      <c r="B88" s="17" t="s">
        <v>94</v>
      </c>
      <c r="C88" s="16" t="s">
        <v>8</v>
      </c>
      <c r="D88" s="18">
        <v>1</v>
      </c>
      <c r="E88" s="19">
        <v>75000</v>
      </c>
      <c r="F88" s="19">
        <f t="shared" si="2"/>
        <v>75000</v>
      </c>
    </row>
    <row r="89" spans="1:6" ht="45">
      <c r="A89" s="16">
        <v>5.9</v>
      </c>
      <c r="B89" s="17" t="s">
        <v>95</v>
      </c>
      <c r="C89" s="16" t="s">
        <v>8</v>
      </c>
      <c r="D89" s="18">
        <v>4</v>
      </c>
      <c r="E89" s="19">
        <v>36000</v>
      </c>
      <c r="F89" s="19">
        <f t="shared" si="2"/>
        <v>144000</v>
      </c>
    </row>
    <row r="90" spans="1:6" ht="30">
      <c r="A90" s="23">
        <v>5.1</v>
      </c>
      <c r="B90" s="17" t="s">
        <v>96</v>
      </c>
      <c r="C90" s="16" t="s">
        <v>8</v>
      </c>
      <c r="D90" s="18">
        <v>3</v>
      </c>
      <c r="E90" s="19">
        <v>50000</v>
      </c>
      <c r="F90" s="19">
        <f t="shared" si="2"/>
        <v>150000</v>
      </c>
    </row>
    <row r="91" spans="1:6" ht="75">
      <c r="A91" s="16">
        <v>5.11</v>
      </c>
      <c r="B91" s="17" t="s">
        <v>97</v>
      </c>
      <c r="C91" s="16"/>
      <c r="D91" s="18"/>
      <c r="E91" s="19"/>
      <c r="F91" s="19"/>
    </row>
    <row r="92" spans="1:6" ht="15">
      <c r="A92" s="16" t="s">
        <v>67</v>
      </c>
      <c r="B92" s="17" t="s">
        <v>98</v>
      </c>
      <c r="C92" s="16" t="s">
        <v>8</v>
      </c>
      <c r="D92" s="18">
        <v>2</v>
      </c>
      <c r="E92" s="19">
        <v>7000</v>
      </c>
      <c r="F92" s="19">
        <f t="shared" si="2"/>
        <v>14000</v>
      </c>
    </row>
    <row r="93" spans="1:6" ht="15">
      <c r="A93" s="16" t="s">
        <v>69</v>
      </c>
      <c r="B93" s="17" t="s">
        <v>99</v>
      </c>
      <c r="C93" s="16" t="s">
        <v>8</v>
      </c>
      <c r="D93" s="18">
        <v>2</v>
      </c>
      <c r="E93" s="19">
        <v>13000</v>
      </c>
      <c r="F93" s="19">
        <f t="shared" si="2"/>
        <v>26000</v>
      </c>
    </row>
    <row r="94" spans="1:6" ht="15">
      <c r="A94" s="16" t="s">
        <v>71</v>
      </c>
      <c r="B94" s="17" t="s">
        <v>100</v>
      </c>
      <c r="C94" s="16" t="s">
        <v>8</v>
      </c>
      <c r="D94" s="18">
        <v>2</v>
      </c>
      <c r="E94" s="19">
        <v>24000</v>
      </c>
      <c r="F94" s="19">
        <f t="shared" si="2"/>
        <v>48000</v>
      </c>
    </row>
    <row r="95" spans="1:6" ht="15">
      <c r="A95" s="16" t="s">
        <v>73</v>
      </c>
      <c r="B95" s="17" t="s">
        <v>101</v>
      </c>
      <c r="C95" s="16"/>
      <c r="D95" s="18"/>
      <c r="E95" s="19"/>
      <c r="F95" s="19"/>
    </row>
    <row r="96" spans="1:6" ht="15">
      <c r="A96" s="16" t="s">
        <v>67</v>
      </c>
      <c r="B96" s="17" t="s">
        <v>102</v>
      </c>
      <c r="C96" s="16" t="s">
        <v>8</v>
      </c>
      <c r="D96" s="18">
        <v>1</v>
      </c>
      <c r="E96" s="19">
        <v>12000</v>
      </c>
      <c r="F96" s="19">
        <f t="shared" si="2"/>
        <v>12000</v>
      </c>
    </row>
    <row r="97" spans="1:6" ht="15">
      <c r="A97" s="16" t="s">
        <v>69</v>
      </c>
      <c r="B97" s="17" t="s">
        <v>103</v>
      </c>
      <c r="C97" s="16" t="s">
        <v>8</v>
      </c>
      <c r="D97" s="18">
        <v>1</v>
      </c>
      <c r="E97" s="19">
        <v>13000</v>
      </c>
      <c r="F97" s="19">
        <f t="shared" si="2"/>
        <v>13000</v>
      </c>
    </row>
    <row r="98" spans="1:6" ht="15">
      <c r="A98" s="16" t="s">
        <v>71</v>
      </c>
      <c r="B98" s="17" t="s">
        <v>104</v>
      </c>
      <c r="C98" s="16" t="s">
        <v>8</v>
      </c>
      <c r="D98" s="18">
        <v>1</v>
      </c>
      <c r="E98" s="19">
        <v>76000</v>
      </c>
      <c r="F98" s="19">
        <f t="shared" si="2"/>
        <v>76000</v>
      </c>
    </row>
    <row r="99" spans="1:6" ht="30">
      <c r="A99" s="16">
        <v>5.12</v>
      </c>
      <c r="B99" s="17" t="s">
        <v>105</v>
      </c>
      <c r="C99" s="16" t="s">
        <v>8</v>
      </c>
      <c r="D99" s="18">
        <v>1</v>
      </c>
      <c r="E99" s="19">
        <v>100000</v>
      </c>
      <c r="F99" s="19">
        <f t="shared" si="2"/>
        <v>100000</v>
      </c>
    </row>
    <row r="100" spans="1:6" ht="15">
      <c r="A100" s="16">
        <v>5.13</v>
      </c>
      <c r="B100" s="17" t="s">
        <v>106</v>
      </c>
      <c r="C100" s="16"/>
      <c r="D100" s="18"/>
      <c r="E100" s="19"/>
      <c r="F100" s="19"/>
    </row>
    <row r="101" spans="1:6" ht="15">
      <c r="A101" s="16" t="s">
        <v>67</v>
      </c>
      <c r="B101" s="17" t="s">
        <v>107</v>
      </c>
      <c r="C101" s="16" t="s">
        <v>8</v>
      </c>
      <c r="D101" s="18">
        <v>2</v>
      </c>
      <c r="E101" s="19">
        <v>40000</v>
      </c>
      <c r="F101" s="19">
        <f t="shared" si="2"/>
        <v>80000</v>
      </c>
    </row>
    <row r="102" spans="1:6" ht="15">
      <c r="A102" s="16" t="s">
        <v>69</v>
      </c>
      <c r="B102" s="17" t="s">
        <v>108</v>
      </c>
      <c r="C102" s="16" t="s">
        <v>8</v>
      </c>
      <c r="D102" s="18">
        <v>1</v>
      </c>
      <c r="E102" s="19">
        <v>26000</v>
      </c>
      <c r="F102" s="19">
        <f t="shared" si="2"/>
        <v>26000</v>
      </c>
    </row>
    <row r="103" spans="1:6" ht="15">
      <c r="A103" s="16" t="s">
        <v>71</v>
      </c>
      <c r="B103" s="17" t="s">
        <v>109</v>
      </c>
      <c r="C103" s="16" t="s">
        <v>8</v>
      </c>
      <c r="D103" s="18">
        <v>1</v>
      </c>
      <c r="E103" s="19">
        <v>70000</v>
      </c>
      <c r="F103" s="19">
        <f t="shared" si="2"/>
        <v>70000</v>
      </c>
    </row>
    <row r="104" spans="1:6" ht="30">
      <c r="A104" s="16">
        <v>5.14</v>
      </c>
      <c r="B104" s="17" t="s">
        <v>110</v>
      </c>
      <c r="C104" s="16" t="s">
        <v>8</v>
      </c>
      <c r="D104" s="18">
        <v>1</v>
      </c>
      <c r="E104" s="19">
        <v>20000</v>
      </c>
      <c r="F104" s="19">
        <f t="shared" si="2"/>
        <v>20000</v>
      </c>
    </row>
    <row r="105" spans="1:6" ht="30">
      <c r="A105" s="16">
        <v>5.15</v>
      </c>
      <c r="B105" s="17" t="s">
        <v>111</v>
      </c>
      <c r="C105" s="16" t="s">
        <v>8</v>
      </c>
      <c r="D105" s="18">
        <v>1</v>
      </c>
      <c r="E105" s="19">
        <v>70000</v>
      </c>
      <c r="F105" s="19">
        <f t="shared" si="2"/>
        <v>70000</v>
      </c>
    </row>
    <row r="106" spans="1:6" ht="75">
      <c r="A106" s="16">
        <v>5.16</v>
      </c>
      <c r="B106" s="17" t="s">
        <v>112</v>
      </c>
      <c r="C106" s="16"/>
      <c r="D106" s="18"/>
      <c r="E106" s="19"/>
      <c r="F106" s="19"/>
    </row>
    <row r="107" spans="1:6" ht="15">
      <c r="A107" s="16" t="s">
        <v>67</v>
      </c>
      <c r="B107" s="17" t="s">
        <v>113</v>
      </c>
      <c r="C107" s="16" t="s">
        <v>8</v>
      </c>
      <c r="D107" s="18">
        <v>1</v>
      </c>
      <c r="E107" s="19">
        <v>27000</v>
      </c>
      <c r="F107" s="19">
        <f t="shared" si="2"/>
        <v>27000</v>
      </c>
    </row>
    <row r="108" spans="1:6" ht="15">
      <c r="A108" s="16" t="s">
        <v>69</v>
      </c>
      <c r="B108" s="17" t="s">
        <v>114</v>
      </c>
      <c r="C108" s="16" t="s">
        <v>8</v>
      </c>
      <c r="D108" s="18">
        <v>6</v>
      </c>
      <c r="E108" s="19">
        <v>22000</v>
      </c>
      <c r="F108" s="19">
        <f t="shared" si="2"/>
        <v>132000</v>
      </c>
    </row>
    <row r="109" spans="1:6" ht="15">
      <c r="A109" s="16" t="s">
        <v>71</v>
      </c>
      <c r="B109" s="17" t="s">
        <v>115</v>
      </c>
      <c r="C109" s="16" t="s">
        <v>8</v>
      </c>
      <c r="D109" s="18">
        <v>3</v>
      </c>
      <c r="E109" s="19">
        <v>23000</v>
      </c>
      <c r="F109" s="19">
        <f t="shared" si="2"/>
        <v>69000</v>
      </c>
    </row>
    <row r="110" spans="1:6" ht="15">
      <c r="A110" s="16" t="s">
        <v>73</v>
      </c>
      <c r="B110" s="17" t="s">
        <v>116</v>
      </c>
      <c r="C110" s="16" t="s">
        <v>8</v>
      </c>
      <c r="D110" s="18">
        <v>3</v>
      </c>
      <c r="E110" s="19">
        <v>15000</v>
      </c>
      <c r="F110" s="19">
        <f t="shared" si="2"/>
        <v>45000</v>
      </c>
    </row>
    <row r="111" spans="1:6" ht="30">
      <c r="A111" s="16">
        <v>5.17</v>
      </c>
      <c r="B111" s="17" t="s">
        <v>117</v>
      </c>
      <c r="C111" s="16" t="s">
        <v>8</v>
      </c>
      <c r="D111" s="18">
        <v>6</v>
      </c>
      <c r="E111" s="19">
        <v>20000</v>
      </c>
      <c r="F111" s="19">
        <f t="shared" si="2"/>
        <v>120000</v>
      </c>
    </row>
    <row r="112" spans="1:6" ht="30">
      <c r="A112" s="16">
        <v>5.18</v>
      </c>
      <c r="B112" s="17" t="s">
        <v>118</v>
      </c>
      <c r="C112" s="16"/>
      <c r="D112" s="18"/>
      <c r="E112" s="19"/>
      <c r="F112" s="19"/>
    </row>
    <row r="113" spans="1:6" ht="15">
      <c r="A113" s="16" t="s">
        <v>67</v>
      </c>
      <c r="B113" s="17" t="s">
        <v>119</v>
      </c>
      <c r="C113" s="16" t="s">
        <v>8</v>
      </c>
      <c r="D113" s="18">
        <v>2</v>
      </c>
      <c r="E113" s="19">
        <v>92000</v>
      </c>
      <c r="F113" s="19">
        <f t="shared" si="2"/>
        <v>184000</v>
      </c>
    </row>
    <row r="114" spans="1:6" ht="15">
      <c r="A114" s="16" t="s">
        <v>69</v>
      </c>
      <c r="B114" s="17" t="s">
        <v>120</v>
      </c>
      <c r="C114" s="16" t="s">
        <v>8</v>
      </c>
      <c r="D114" s="18">
        <v>11</v>
      </c>
      <c r="E114" s="19">
        <v>67000</v>
      </c>
      <c r="F114" s="19">
        <f t="shared" si="2"/>
        <v>737000</v>
      </c>
    </row>
    <row r="115" spans="1:6" ht="15">
      <c r="A115" s="16" t="s">
        <v>71</v>
      </c>
      <c r="B115" s="17" t="s">
        <v>121</v>
      </c>
      <c r="C115" s="16" t="s">
        <v>8</v>
      </c>
      <c r="D115" s="18">
        <v>6</v>
      </c>
      <c r="E115" s="19">
        <v>16000</v>
      </c>
      <c r="F115" s="19">
        <f t="shared" si="2"/>
        <v>96000</v>
      </c>
    </row>
    <row r="116" spans="1:6" ht="15">
      <c r="A116" s="16">
        <v>5.19</v>
      </c>
      <c r="B116" s="17" t="s">
        <v>122</v>
      </c>
      <c r="C116" s="16"/>
      <c r="D116" s="18"/>
      <c r="E116" s="19"/>
      <c r="F116" s="19"/>
    </row>
    <row r="117" spans="1:6" ht="15">
      <c r="A117" s="16" t="s">
        <v>67</v>
      </c>
      <c r="B117" s="17" t="s">
        <v>121</v>
      </c>
      <c r="C117" s="16" t="s">
        <v>8</v>
      </c>
      <c r="D117" s="18">
        <v>1</v>
      </c>
      <c r="E117" s="19">
        <v>16000</v>
      </c>
      <c r="F117" s="19">
        <f t="shared" si="2"/>
        <v>16000</v>
      </c>
    </row>
    <row r="118" spans="1:6" ht="15">
      <c r="A118" s="16" t="s">
        <v>69</v>
      </c>
      <c r="B118" s="17" t="s">
        <v>123</v>
      </c>
      <c r="C118" s="16" t="s">
        <v>8</v>
      </c>
      <c r="D118" s="18">
        <v>1</v>
      </c>
      <c r="E118" s="19">
        <v>13000</v>
      </c>
      <c r="F118" s="19">
        <f t="shared" si="2"/>
        <v>13000</v>
      </c>
    </row>
    <row r="119" spans="1:6" ht="60">
      <c r="A119" s="23">
        <v>5.2</v>
      </c>
      <c r="B119" s="17" t="s">
        <v>124</v>
      </c>
      <c r="C119" s="16"/>
      <c r="D119" s="18"/>
      <c r="E119" s="19"/>
      <c r="F119" s="19"/>
    </row>
    <row r="120" spans="1:6" ht="15">
      <c r="A120" s="16" t="s">
        <v>67</v>
      </c>
      <c r="B120" s="17" t="s">
        <v>125</v>
      </c>
      <c r="C120" s="16" t="s">
        <v>8</v>
      </c>
      <c r="D120" s="18">
        <v>1</v>
      </c>
      <c r="E120" s="19">
        <v>36000</v>
      </c>
      <c r="F120" s="19">
        <f t="shared" si="2"/>
        <v>36000</v>
      </c>
    </row>
    <row r="121" spans="1:6" ht="15">
      <c r="A121" s="16" t="s">
        <v>69</v>
      </c>
      <c r="B121" s="17" t="s">
        <v>126</v>
      </c>
      <c r="C121" s="16" t="s">
        <v>8</v>
      </c>
      <c r="D121" s="18">
        <v>2</v>
      </c>
      <c r="E121" s="19">
        <v>23000</v>
      </c>
      <c r="F121" s="19">
        <f t="shared" si="2"/>
        <v>46000</v>
      </c>
    </row>
    <row r="122" spans="1:6" ht="15">
      <c r="A122" s="16" t="s">
        <v>71</v>
      </c>
      <c r="B122" s="17" t="s">
        <v>127</v>
      </c>
      <c r="C122" s="16" t="s">
        <v>8</v>
      </c>
      <c r="D122" s="18">
        <v>3</v>
      </c>
      <c r="E122" s="19">
        <v>31000</v>
      </c>
      <c r="F122" s="19">
        <f t="shared" si="2"/>
        <v>93000</v>
      </c>
    </row>
    <row r="123" spans="1:6" ht="60">
      <c r="A123" s="16">
        <v>5.21</v>
      </c>
      <c r="B123" s="17" t="s">
        <v>128</v>
      </c>
      <c r="C123" s="16" t="s">
        <v>8</v>
      </c>
      <c r="D123" s="18">
        <v>3</v>
      </c>
      <c r="E123" s="19">
        <v>35000</v>
      </c>
      <c r="F123" s="19">
        <f t="shared" si="2"/>
        <v>105000</v>
      </c>
    </row>
    <row r="124" spans="1:6" ht="30">
      <c r="A124" s="16">
        <v>5.22</v>
      </c>
      <c r="B124" s="17" t="s">
        <v>129</v>
      </c>
      <c r="C124" s="16"/>
      <c r="D124" s="18"/>
      <c r="E124" s="19"/>
      <c r="F124" s="19"/>
    </row>
    <row r="125" spans="1:6" ht="15">
      <c r="A125" s="16" t="s">
        <v>67</v>
      </c>
      <c r="B125" s="17" t="s">
        <v>130</v>
      </c>
      <c r="C125" s="16" t="s">
        <v>8</v>
      </c>
      <c r="D125" s="18">
        <v>2</v>
      </c>
      <c r="E125" s="19">
        <v>19000</v>
      </c>
      <c r="F125" s="19">
        <f t="shared" si="2"/>
        <v>38000</v>
      </c>
    </row>
    <row r="126" spans="1:6" ht="15">
      <c r="A126" s="16" t="s">
        <v>69</v>
      </c>
      <c r="B126" s="17" t="s">
        <v>131</v>
      </c>
      <c r="C126" s="16" t="s">
        <v>8</v>
      </c>
      <c r="D126" s="18">
        <v>3</v>
      </c>
      <c r="E126" s="19">
        <v>147000</v>
      </c>
      <c r="F126" s="19">
        <f t="shared" si="2"/>
        <v>441000</v>
      </c>
    </row>
    <row r="127" spans="1:6" ht="15">
      <c r="A127" s="16" t="s">
        <v>71</v>
      </c>
      <c r="B127" s="17" t="s">
        <v>132</v>
      </c>
      <c r="C127" s="16" t="s">
        <v>8</v>
      </c>
      <c r="D127" s="18">
        <v>8</v>
      </c>
      <c r="E127" s="19">
        <v>98000</v>
      </c>
      <c r="F127" s="19">
        <f t="shared" si="2"/>
        <v>784000</v>
      </c>
    </row>
    <row r="128" spans="1:6" ht="30">
      <c r="A128" s="16">
        <v>5.23</v>
      </c>
      <c r="B128" s="17" t="s">
        <v>133</v>
      </c>
      <c r="C128" s="16"/>
      <c r="D128" s="18"/>
      <c r="E128" s="19"/>
      <c r="F128" s="19"/>
    </row>
    <row r="129" spans="1:6" ht="15">
      <c r="A129" s="16" t="s">
        <v>67</v>
      </c>
      <c r="B129" s="17" t="s">
        <v>114</v>
      </c>
      <c r="C129" s="16" t="s">
        <v>8</v>
      </c>
      <c r="D129" s="18">
        <v>3</v>
      </c>
      <c r="E129" s="19">
        <v>22000</v>
      </c>
      <c r="F129" s="19">
        <f aca="true" t="shared" si="3" ref="F129:F177">+E129*D129</f>
        <v>66000</v>
      </c>
    </row>
    <row r="130" spans="1:6" ht="15">
      <c r="A130" s="16" t="s">
        <v>69</v>
      </c>
      <c r="B130" s="17" t="s">
        <v>134</v>
      </c>
      <c r="C130" s="16" t="s">
        <v>8</v>
      </c>
      <c r="D130" s="18">
        <v>9</v>
      </c>
      <c r="E130" s="19">
        <v>44000</v>
      </c>
      <c r="F130" s="19">
        <f t="shared" si="3"/>
        <v>396000</v>
      </c>
    </row>
    <row r="131" spans="1:6" ht="15">
      <c r="A131" s="16" t="s">
        <v>71</v>
      </c>
      <c r="B131" s="17" t="s">
        <v>135</v>
      </c>
      <c r="C131" s="16" t="s">
        <v>8</v>
      </c>
      <c r="D131" s="18">
        <v>1</v>
      </c>
      <c r="E131" s="19">
        <v>105000</v>
      </c>
      <c r="F131" s="19">
        <f t="shared" si="3"/>
        <v>105000</v>
      </c>
    </row>
    <row r="132" spans="1:6" ht="60">
      <c r="A132" s="16">
        <v>5.24</v>
      </c>
      <c r="B132" s="17" t="s">
        <v>136</v>
      </c>
      <c r="C132" s="16" t="s">
        <v>8</v>
      </c>
      <c r="D132" s="18">
        <v>1</v>
      </c>
      <c r="E132" s="19">
        <v>123000</v>
      </c>
      <c r="F132" s="19">
        <f t="shared" si="3"/>
        <v>123000</v>
      </c>
    </row>
    <row r="133" spans="1:6" ht="45">
      <c r="A133" s="16">
        <v>5.25</v>
      </c>
      <c r="B133" s="17" t="s">
        <v>137</v>
      </c>
      <c r="C133" s="16" t="s">
        <v>8</v>
      </c>
      <c r="D133" s="18">
        <v>10</v>
      </c>
      <c r="E133" s="19">
        <v>32000</v>
      </c>
      <c r="F133" s="19">
        <f t="shared" si="3"/>
        <v>320000</v>
      </c>
    </row>
    <row r="134" spans="1:6" ht="15">
      <c r="A134" s="16">
        <v>5.26</v>
      </c>
      <c r="B134" s="17" t="s">
        <v>138</v>
      </c>
      <c r="C134" s="16" t="s">
        <v>8</v>
      </c>
      <c r="D134" s="18">
        <v>10</v>
      </c>
      <c r="E134" s="19">
        <v>8000</v>
      </c>
      <c r="F134" s="19">
        <f t="shared" si="3"/>
        <v>80000</v>
      </c>
    </row>
    <row r="135" spans="1:6" ht="30">
      <c r="A135" s="16">
        <v>5.27</v>
      </c>
      <c r="B135" s="17" t="s">
        <v>139</v>
      </c>
      <c r="C135" s="16" t="s">
        <v>8</v>
      </c>
      <c r="D135" s="18">
        <v>1</v>
      </c>
      <c r="E135" s="19">
        <v>86000</v>
      </c>
      <c r="F135" s="19">
        <f t="shared" si="3"/>
        <v>86000</v>
      </c>
    </row>
    <row r="136" spans="1:6" ht="30">
      <c r="A136" s="16">
        <v>5.28</v>
      </c>
      <c r="B136" s="17" t="s">
        <v>140</v>
      </c>
      <c r="C136" s="16" t="s">
        <v>8</v>
      </c>
      <c r="D136" s="18">
        <v>1</v>
      </c>
      <c r="E136" s="19">
        <v>33000</v>
      </c>
      <c r="F136" s="19">
        <f t="shared" si="3"/>
        <v>33000</v>
      </c>
    </row>
    <row r="137" spans="1:6" ht="30">
      <c r="A137" s="16">
        <v>5.29</v>
      </c>
      <c r="B137" s="17" t="s">
        <v>141</v>
      </c>
      <c r="C137" s="16" t="s">
        <v>8</v>
      </c>
      <c r="D137" s="18">
        <v>1</v>
      </c>
      <c r="E137" s="19">
        <v>33000</v>
      </c>
      <c r="F137" s="19">
        <f t="shared" si="3"/>
        <v>33000</v>
      </c>
    </row>
    <row r="138" spans="1:6" ht="30">
      <c r="A138" s="23">
        <v>5.3</v>
      </c>
      <c r="B138" s="17" t="s">
        <v>142</v>
      </c>
      <c r="C138" s="16" t="s">
        <v>8</v>
      </c>
      <c r="D138" s="18">
        <v>18</v>
      </c>
      <c r="E138" s="19">
        <v>9000</v>
      </c>
      <c r="F138" s="19">
        <f t="shared" si="3"/>
        <v>162000</v>
      </c>
    </row>
    <row r="139" spans="1:6" ht="90">
      <c r="A139" s="16">
        <v>5.31</v>
      </c>
      <c r="B139" s="17" t="s">
        <v>143</v>
      </c>
      <c r="C139" s="16" t="s">
        <v>8</v>
      </c>
      <c r="D139" s="18">
        <v>400</v>
      </c>
      <c r="E139" s="19">
        <v>5000</v>
      </c>
      <c r="F139" s="19">
        <f t="shared" si="3"/>
        <v>2000000</v>
      </c>
    </row>
    <row r="140" spans="1:6" ht="15">
      <c r="A140" s="23">
        <v>5.32</v>
      </c>
      <c r="B140" s="17" t="s">
        <v>144</v>
      </c>
      <c r="C140" s="16" t="s">
        <v>8</v>
      </c>
      <c r="D140" s="18">
        <v>52</v>
      </c>
      <c r="E140" s="19">
        <v>4000</v>
      </c>
      <c r="F140" s="19">
        <f t="shared" si="3"/>
        <v>208000</v>
      </c>
    </row>
    <row r="141" spans="1:6" ht="15">
      <c r="A141" s="16">
        <v>5.33</v>
      </c>
      <c r="B141" s="17" t="s">
        <v>145</v>
      </c>
      <c r="C141" s="16" t="s">
        <v>8</v>
      </c>
      <c r="D141" s="18">
        <v>3</v>
      </c>
      <c r="E141" s="19">
        <v>13000</v>
      </c>
      <c r="F141" s="19">
        <f t="shared" si="3"/>
        <v>39000</v>
      </c>
    </row>
    <row r="142" spans="1:6" ht="45">
      <c r="A142" s="23">
        <v>5.34</v>
      </c>
      <c r="B142" s="17" t="s">
        <v>146</v>
      </c>
      <c r="C142" s="16" t="s">
        <v>8</v>
      </c>
      <c r="D142" s="18">
        <v>215</v>
      </c>
      <c r="E142" s="19">
        <v>8000</v>
      </c>
      <c r="F142" s="19">
        <f t="shared" si="3"/>
        <v>1720000</v>
      </c>
    </row>
    <row r="143" spans="1:6" ht="15">
      <c r="A143" s="16">
        <v>5.35</v>
      </c>
      <c r="B143" s="17" t="s">
        <v>147</v>
      </c>
      <c r="C143" s="16" t="s">
        <v>8</v>
      </c>
      <c r="D143" s="18">
        <v>16</v>
      </c>
      <c r="E143" s="19">
        <v>7000</v>
      </c>
      <c r="F143" s="19">
        <f t="shared" si="3"/>
        <v>112000</v>
      </c>
    </row>
    <row r="144" spans="1:6" ht="15">
      <c r="A144" s="23">
        <v>5.36</v>
      </c>
      <c r="B144" s="17" t="s">
        <v>148</v>
      </c>
      <c r="C144" s="16" t="s">
        <v>8</v>
      </c>
      <c r="D144" s="18">
        <v>25</v>
      </c>
      <c r="E144" s="19">
        <v>5000</v>
      </c>
      <c r="F144" s="19">
        <f t="shared" si="3"/>
        <v>125000</v>
      </c>
    </row>
    <row r="145" spans="1:6" ht="15">
      <c r="A145" s="16">
        <v>5.37</v>
      </c>
      <c r="B145" s="17" t="s">
        <v>149</v>
      </c>
      <c r="C145" s="16" t="s">
        <v>8</v>
      </c>
      <c r="D145" s="18">
        <v>190</v>
      </c>
      <c r="E145" s="19">
        <v>4000</v>
      </c>
      <c r="F145" s="19">
        <f t="shared" si="3"/>
        <v>760000</v>
      </c>
    </row>
    <row r="146" spans="1:6" ht="15">
      <c r="A146" s="23">
        <v>5.38</v>
      </c>
      <c r="B146" s="17" t="s">
        <v>150</v>
      </c>
      <c r="C146" s="16" t="s">
        <v>8</v>
      </c>
      <c r="D146" s="18">
        <v>3</v>
      </c>
      <c r="E146" s="19">
        <v>5000</v>
      </c>
      <c r="F146" s="19">
        <f t="shared" si="3"/>
        <v>15000</v>
      </c>
    </row>
    <row r="147" spans="1:6" ht="30">
      <c r="A147" s="16">
        <v>5.39</v>
      </c>
      <c r="B147" s="17" t="s">
        <v>151</v>
      </c>
      <c r="C147" s="16" t="s">
        <v>8</v>
      </c>
      <c r="D147" s="18">
        <v>18</v>
      </c>
      <c r="E147" s="19">
        <v>8000</v>
      </c>
      <c r="F147" s="19">
        <f t="shared" si="3"/>
        <v>144000</v>
      </c>
    </row>
    <row r="148" spans="1:6" ht="15">
      <c r="A148" s="23">
        <v>5.4</v>
      </c>
      <c r="B148" s="17" t="s">
        <v>145</v>
      </c>
      <c r="C148" s="16" t="s">
        <v>8</v>
      </c>
      <c r="D148" s="18">
        <v>3</v>
      </c>
      <c r="E148" s="19">
        <v>18000</v>
      </c>
      <c r="F148" s="19">
        <f t="shared" si="3"/>
        <v>54000</v>
      </c>
    </row>
    <row r="149" spans="1:6" ht="75">
      <c r="A149" s="16">
        <v>5.41</v>
      </c>
      <c r="B149" s="17" t="s">
        <v>152</v>
      </c>
      <c r="C149" s="16" t="s">
        <v>8</v>
      </c>
      <c r="D149" s="18">
        <v>270</v>
      </c>
      <c r="E149" s="19">
        <v>8000</v>
      </c>
      <c r="F149" s="19">
        <f t="shared" si="3"/>
        <v>2160000</v>
      </c>
    </row>
    <row r="150" spans="1:6" ht="15">
      <c r="A150" s="23">
        <v>5.42</v>
      </c>
      <c r="B150" s="17" t="s">
        <v>153</v>
      </c>
      <c r="C150" s="16" t="s">
        <v>8</v>
      </c>
      <c r="D150" s="18">
        <v>45</v>
      </c>
      <c r="E150" s="19">
        <v>7000</v>
      </c>
      <c r="F150" s="19">
        <f t="shared" si="3"/>
        <v>315000</v>
      </c>
    </row>
    <row r="151" spans="1:6" ht="75">
      <c r="A151" s="16">
        <v>5.43</v>
      </c>
      <c r="B151" s="17" t="s">
        <v>154</v>
      </c>
      <c r="C151" s="16" t="s">
        <v>8</v>
      </c>
      <c r="D151" s="18">
        <v>290</v>
      </c>
      <c r="E151" s="19">
        <v>8500</v>
      </c>
      <c r="F151" s="19">
        <f t="shared" si="3"/>
        <v>2465000</v>
      </c>
    </row>
    <row r="152" spans="1:6" ht="75">
      <c r="A152" s="23">
        <v>5.44</v>
      </c>
      <c r="B152" s="17" t="s">
        <v>155</v>
      </c>
      <c r="C152" s="16" t="s">
        <v>8</v>
      </c>
      <c r="D152" s="18">
        <v>140</v>
      </c>
      <c r="E152" s="19">
        <v>15500</v>
      </c>
      <c r="F152" s="19">
        <f t="shared" si="3"/>
        <v>2170000</v>
      </c>
    </row>
    <row r="153" spans="1:6" ht="15">
      <c r="A153" s="16">
        <v>5.45</v>
      </c>
      <c r="B153" s="17" t="s">
        <v>156</v>
      </c>
      <c r="C153" s="16" t="s">
        <v>8</v>
      </c>
      <c r="D153" s="18">
        <v>20</v>
      </c>
      <c r="E153" s="19">
        <v>21500</v>
      </c>
      <c r="F153" s="19">
        <f t="shared" si="3"/>
        <v>430000</v>
      </c>
    </row>
    <row r="154" spans="1:6" ht="60">
      <c r="A154" s="23">
        <v>5.46</v>
      </c>
      <c r="B154" s="17" t="s">
        <v>157</v>
      </c>
      <c r="C154" s="16" t="s">
        <v>8</v>
      </c>
      <c r="D154" s="18">
        <v>186</v>
      </c>
      <c r="E154" s="19">
        <v>20500</v>
      </c>
      <c r="F154" s="19">
        <f t="shared" si="3"/>
        <v>3813000</v>
      </c>
    </row>
    <row r="155" spans="1:6" ht="30">
      <c r="A155" s="16">
        <v>5.47000000000001</v>
      </c>
      <c r="B155" s="17" t="s">
        <v>158</v>
      </c>
      <c r="C155" s="16" t="s">
        <v>8</v>
      </c>
      <c r="D155" s="18">
        <v>40</v>
      </c>
      <c r="E155" s="19">
        <v>10500</v>
      </c>
      <c r="F155" s="19">
        <f t="shared" si="3"/>
        <v>420000</v>
      </c>
    </row>
    <row r="156" spans="1:6" ht="30">
      <c r="A156" s="23">
        <v>5.48000000000001</v>
      </c>
      <c r="B156" s="17" t="s">
        <v>159</v>
      </c>
      <c r="C156" s="16" t="s">
        <v>8</v>
      </c>
      <c r="D156" s="18">
        <v>10</v>
      </c>
      <c r="E156" s="19">
        <v>14500</v>
      </c>
      <c r="F156" s="19">
        <f t="shared" si="3"/>
        <v>145000</v>
      </c>
    </row>
    <row r="157" spans="1:6" ht="45">
      <c r="A157" s="16">
        <v>5.49000000000001</v>
      </c>
      <c r="B157" s="17" t="s">
        <v>160</v>
      </c>
      <c r="C157" s="16" t="s">
        <v>8</v>
      </c>
      <c r="D157" s="18">
        <v>22</v>
      </c>
      <c r="E157" s="19">
        <v>11500</v>
      </c>
      <c r="F157" s="19">
        <f t="shared" si="3"/>
        <v>253000</v>
      </c>
    </row>
    <row r="158" spans="1:6" ht="30">
      <c r="A158" s="23">
        <v>5.5</v>
      </c>
      <c r="B158" s="17" t="s">
        <v>161</v>
      </c>
      <c r="C158" s="16" t="s">
        <v>8</v>
      </c>
      <c r="D158" s="18">
        <v>1</v>
      </c>
      <c r="E158" s="19">
        <v>48000</v>
      </c>
      <c r="F158" s="19">
        <f t="shared" si="3"/>
        <v>48000</v>
      </c>
    </row>
    <row r="159" spans="1:6" ht="15">
      <c r="A159" s="16">
        <v>5.51</v>
      </c>
      <c r="B159" s="17" t="s">
        <v>162</v>
      </c>
      <c r="C159" s="16" t="s">
        <v>8</v>
      </c>
      <c r="D159" s="18">
        <v>38</v>
      </c>
      <c r="E159" s="19">
        <v>11000</v>
      </c>
      <c r="F159" s="19">
        <f t="shared" si="3"/>
        <v>418000</v>
      </c>
    </row>
    <row r="160" spans="1:6" ht="45">
      <c r="A160" s="23">
        <v>5.52</v>
      </c>
      <c r="B160" s="17" t="s">
        <v>163</v>
      </c>
      <c r="C160" s="16" t="s">
        <v>8</v>
      </c>
      <c r="D160" s="18">
        <v>75</v>
      </c>
      <c r="E160" s="19">
        <v>20000</v>
      </c>
      <c r="F160" s="19">
        <f t="shared" si="3"/>
        <v>1500000</v>
      </c>
    </row>
    <row r="161" spans="1:6" ht="30">
      <c r="A161" s="16">
        <v>5.53</v>
      </c>
      <c r="B161" s="17" t="s">
        <v>164</v>
      </c>
      <c r="C161" s="16" t="s">
        <v>8</v>
      </c>
      <c r="D161" s="18">
        <v>35</v>
      </c>
      <c r="E161" s="19">
        <v>19000</v>
      </c>
      <c r="F161" s="19">
        <f t="shared" si="3"/>
        <v>665000</v>
      </c>
    </row>
    <row r="162" spans="1:6" ht="75">
      <c r="A162" s="23">
        <v>5.54</v>
      </c>
      <c r="B162" s="17" t="s">
        <v>165</v>
      </c>
      <c r="C162" s="16" t="s">
        <v>8</v>
      </c>
      <c r="D162" s="18">
        <v>50</v>
      </c>
      <c r="E162" s="19">
        <v>8000</v>
      </c>
      <c r="F162" s="19">
        <f t="shared" si="3"/>
        <v>400000</v>
      </c>
    </row>
    <row r="163" spans="1:6" ht="60">
      <c r="A163" s="16">
        <v>5.55</v>
      </c>
      <c r="B163" s="17" t="s">
        <v>166</v>
      </c>
      <c r="C163" s="16" t="s">
        <v>8</v>
      </c>
      <c r="D163" s="18">
        <v>4</v>
      </c>
      <c r="E163" s="19">
        <v>73000</v>
      </c>
      <c r="F163" s="19">
        <f t="shared" si="3"/>
        <v>292000</v>
      </c>
    </row>
    <row r="164" spans="1:6" ht="30">
      <c r="A164" s="23">
        <v>5.56</v>
      </c>
      <c r="B164" s="17" t="s">
        <v>167</v>
      </c>
      <c r="C164" s="16" t="s">
        <v>8</v>
      </c>
      <c r="D164" s="18">
        <v>3</v>
      </c>
      <c r="E164" s="19">
        <v>37000</v>
      </c>
      <c r="F164" s="19">
        <f t="shared" si="3"/>
        <v>111000</v>
      </c>
    </row>
    <row r="165" spans="1:6" ht="75">
      <c r="A165" s="16">
        <v>5.57</v>
      </c>
      <c r="B165" s="17" t="s">
        <v>168</v>
      </c>
      <c r="C165" s="16" t="s">
        <v>8</v>
      </c>
      <c r="D165" s="18">
        <v>5</v>
      </c>
      <c r="E165" s="19">
        <v>56000</v>
      </c>
      <c r="F165" s="19">
        <f t="shared" si="3"/>
        <v>280000</v>
      </c>
    </row>
    <row r="166" spans="1:6" ht="30">
      <c r="A166" s="23">
        <v>5.58</v>
      </c>
      <c r="B166" s="17" t="s">
        <v>169</v>
      </c>
      <c r="C166" s="16" t="s">
        <v>8</v>
      </c>
      <c r="D166" s="18">
        <v>1</v>
      </c>
      <c r="E166" s="19">
        <v>77000</v>
      </c>
      <c r="F166" s="19">
        <f t="shared" si="3"/>
        <v>77000</v>
      </c>
    </row>
    <row r="167" spans="1:6" ht="30">
      <c r="A167" s="16">
        <v>5.59</v>
      </c>
      <c r="B167" s="17" t="s">
        <v>170</v>
      </c>
      <c r="C167" s="16" t="s">
        <v>8</v>
      </c>
      <c r="D167" s="18">
        <v>3</v>
      </c>
      <c r="E167" s="19">
        <v>31000</v>
      </c>
      <c r="F167" s="19">
        <f t="shared" si="3"/>
        <v>93000</v>
      </c>
    </row>
    <row r="168" spans="1:6" ht="45">
      <c r="A168" s="23">
        <v>5.6</v>
      </c>
      <c r="B168" s="17" t="s">
        <v>171</v>
      </c>
      <c r="C168" s="16" t="s">
        <v>8</v>
      </c>
      <c r="D168" s="18">
        <v>1</v>
      </c>
      <c r="E168" s="19">
        <v>35000</v>
      </c>
      <c r="F168" s="19">
        <f t="shared" si="3"/>
        <v>35000</v>
      </c>
    </row>
    <row r="169" spans="1:6" ht="30">
      <c r="A169" s="16">
        <v>5.61</v>
      </c>
      <c r="B169" s="17" t="s">
        <v>172</v>
      </c>
      <c r="C169" s="16" t="s">
        <v>8</v>
      </c>
      <c r="D169" s="18">
        <v>2</v>
      </c>
      <c r="E169" s="19">
        <v>54000</v>
      </c>
      <c r="F169" s="19">
        <f t="shared" si="3"/>
        <v>108000</v>
      </c>
    </row>
    <row r="170" spans="1:6" ht="30">
      <c r="A170" s="23">
        <v>5.62</v>
      </c>
      <c r="B170" s="17" t="s">
        <v>173</v>
      </c>
      <c r="C170" s="16" t="s">
        <v>8</v>
      </c>
      <c r="D170" s="18">
        <v>2</v>
      </c>
      <c r="E170" s="19">
        <v>104000</v>
      </c>
      <c r="F170" s="19">
        <f t="shared" si="3"/>
        <v>208000</v>
      </c>
    </row>
    <row r="171" spans="1:6" ht="165">
      <c r="A171" s="16">
        <v>5.63</v>
      </c>
      <c r="B171" s="17" t="s">
        <v>174</v>
      </c>
      <c r="C171" s="16" t="s">
        <v>8</v>
      </c>
      <c r="D171" s="18">
        <v>1300</v>
      </c>
      <c r="E171" s="19">
        <v>17500</v>
      </c>
      <c r="F171" s="19">
        <f t="shared" si="3"/>
        <v>22750000</v>
      </c>
    </row>
    <row r="172" spans="1:6" ht="90">
      <c r="A172" s="23">
        <v>5.64</v>
      </c>
      <c r="B172" s="17" t="s">
        <v>175</v>
      </c>
      <c r="C172" s="16"/>
      <c r="D172" s="18"/>
      <c r="E172" s="19"/>
      <c r="F172" s="19"/>
    </row>
    <row r="173" spans="1:6" ht="15">
      <c r="A173" s="16" t="s">
        <v>67</v>
      </c>
      <c r="B173" s="17" t="s">
        <v>176</v>
      </c>
      <c r="C173" s="16" t="s">
        <v>8</v>
      </c>
      <c r="D173" s="18">
        <v>2</v>
      </c>
      <c r="E173" s="19">
        <v>35000</v>
      </c>
      <c r="F173" s="19">
        <f t="shared" si="3"/>
        <v>70000</v>
      </c>
    </row>
    <row r="174" spans="1:6" ht="15">
      <c r="A174" s="16" t="s">
        <v>69</v>
      </c>
      <c r="B174" s="17" t="s">
        <v>177</v>
      </c>
      <c r="C174" s="16" t="s">
        <v>8</v>
      </c>
      <c r="D174" s="18">
        <v>5</v>
      </c>
      <c r="E174" s="19">
        <v>32000</v>
      </c>
      <c r="F174" s="19">
        <f t="shared" si="3"/>
        <v>160000</v>
      </c>
    </row>
    <row r="175" spans="1:6" ht="15">
      <c r="A175" s="16" t="s">
        <v>71</v>
      </c>
      <c r="B175" s="17" t="s">
        <v>178</v>
      </c>
      <c r="C175" s="16" t="s">
        <v>8</v>
      </c>
      <c r="D175" s="18">
        <v>28</v>
      </c>
      <c r="E175" s="19">
        <v>22000</v>
      </c>
      <c r="F175" s="19">
        <f t="shared" si="3"/>
        <v>616000</v>
      </c>
    </row>
    <row r="176" spans="1:6" ht="15">
      <c r="A176" s="16" t="s">
        <v>73</v>
      </c>
      <c r="B176" s="17" t="s">
        <v>179</v>
      </c>
      <c r="C176" s="16" t="s">
        <v>8</v>
      </c>
      <c r="D176" s="18">
        <v>6</v>
      </c>
      <c r="E176" s="19">
        <v>20000</v>
      </c>
      <c r="F176" s="19">
        <f t="shared" si="3"/>
        <v>120000</v>
      </c>
    </row>
    <row r="177" spans="1:6" ht="15">
      <c r="A177" s="16" t="s">
        <v>180</v>
      </c>
      <c r="B177" s="17" t="s">
        <v>181</v>
      </c>
      <c r="C177" s="16" t="s">
        <v>8</v>
      </c>
      <c r="D177" s="18">
        <v>8</v>
      </c>
      <c r="E177" s="19">
        <v>15000</v>
      </c>
      <c r="F177" s="19">
        <f t="shared" si="3"/>
        <v>120000</v>
      </c>
    </row>
    <row r="178" spans="1:6" ht="15.75">
      <c r="A178" s="14"/>
      <c r="B178" s="20" t="s">
        <v>182</v>
      </c>
      <c r="C178" s="14"/>
      <c r="D178" s="24"/>
      <c r="E178" s="21"/>
      <c r="F178" s="21">
        <f>SUM(F63:F177)</f>
        <v>52963000</v>
      </c>
    </row>
    <row r="179" spans="1:6" ht="15.75">
      <c r="A179" s="14" t="s">
        <v>183</v>
      </c>
      <c r="B179" s="30" t="s">
        <v>184</v>
      </c>
      <c r="C179" s="14"/>
      <c r="D179" s="24"/>
      <c r="E179" s="21"/>
      <c r="F179" s="21"/>
    </row>
    <row r="180" spans="1:6" ht="15.75">
      <c r="A180" s="31">
        <v>6.1</v>
      </c>
      <c r="B180" s="32" t="s">
        <v>185</v>
      </c>
      <c r="C180" s="31" t="s">
        <v>186</v>
      </c>
      <c r="D180" s="33">
        <v>1</v>
      </c>
      <c r="E180" s="34">
        <v>250000</v>
      </c>
      <c r="F180" s="35">
        <f>+D180*E180</f>
        <v>250000</v>
      </c>
    </row>
    <row r="181" spans="1:6" ht="15">
      <c r="A181" s="36"/>
      <c r="B181" s="37"/>
      <c r="C181" s="36"/>
      <c r="D181" s="38"/>
      <c r="E181" s="38"/>
      <c r="F181" s="38"/>
    </row>
    <row r="182" spans="1:6" ht="15.75">
      <c r="A182" s="36"/>
      <c r="B182" s="37" t="s">
        <v>187</v>
      </c>
      <c r="C182" s="36"/>
      <c r="D182" s="38"/>
      <c r="E182" s="38"/>
      <c r="F182" s="39">
        <f>+F15+F46+F56+F60+F178+F180</f>
        <v>184396853</v>
      </c>
    </row>
    <row r="183" spans="1:6" ht="15.75">
      <c r="A183" s="36"/>
      <c r="B183" s="37" t="s">
        <v>188</v>
      </c>
      <c r="C183" s="36"/>
      <c r="D183" s="38"/>
      <c r="E183" s="38"/>
      <c r="F183" s="39">
        <f>+F182*0.22</f>
        <v>40567307.660000004</v>
      </c>
    </row>
    <row r="184" spans="1:6" ht="15.75">
      <c r="A184" s="36"/>
      <c r="B184" s="37" t="s">
        <v>189</v>
      </c>
      <c r="C184" s="36"/>
      <c r="D184" s="38"/>
      <c r="E184" s="38"/>
      <c r="F184" s="39">
        <f>+F183+F182</f>
        <v>224964160.66</v>
      </c>
    </row>
    <row r="185" spans="1:6" ht="15.75">
      <c r="A185" s="36"/>
      <c r="B185" s="37" t="s">
        <v>190</v>
      </c>
      <c r="C185" s="36"/>
      <c r="D185" s="38"/>
      <c r="E185" s="38"/>
      <c r="F185" s="39">
        <f>+(F182*0.05)*0.16</f>
        <v>1475174.824</v>
      </c>
    </row>
    <row r="186" spans="1:6" ht="15.75">
      <c r="A186" s="36"/>
      <c r="B186" s="40" t="s">
        <v>191</v>
      </c>
      <c r="C186" s="36"/>
      <c r="D186" s="38"/>
      <c r="E186" s="38"/>
      <c r="F186" s="39">
        <f>+F184+F185</f>
        <v>226439335.484</v>
      </c>
    </row>
    <row r="187" ht="15">
      <c r="B187" s="42"/>
    </row>
    <row r="188" ht="15">
      <c r="B188" s="42"/>
    </row>
    <row r="189" spans="2:6" ht="15">
      <c r="B189" s="42"/>
      <c r="F189" s="44"/>
    </row>
    <row r="190" ht="15">
      <c r="B190" s="42"/>
    </row>
    <row r="191" spans="1:6" ht="15">
      <c r="A191" s="45"/>
      <c r="B191" s="46"/>
      <c r="C191" s="45"/>
      <c r="D191" s="45"/>
      <c r="E191" s="45"/>
      <c r="F191" s="45"/>
    </row>
    <row r="192" spans="1:6" ht="15">
      <c r="A192" s="45"/>
      <c r="B192" s="46"/>
      <c r="C192" s="45"/>
      <c r="D192" s="45"/>
      <c r="E192" s="45"/>
      <c r="F192" s="45"/>
    </row>
    <row r="193" spans="1:6" ht="15">
      <c r="A193" s="45" t="s">
        <v>192</v>
      </c>
      <c r="B193" s="46"/>
      <c r="C193" s="45"/>
      <c r="D193" s="45" t="s">
        <v>193</v>
      </c>
      <c r="E193" s="45"/>
      <c r="F193" s="45"/>
    </row>
    <row r="194" spans="1:6" ht="15">
      <c r="A194" s="45" t="s">
        <v>194</v>
      </c>
      <c r="B194" s="46"/>
      <c r="C194" s="45"/>
      <c r="D194" s="45" t="s">
        <v>195</v>
      </c>
      <c r="E194" s="45"/>
      <c r="F194" s="45"/>
    </row>
    <row r="195" spans="1:6" ht="15">
      <c r="A195" s="45"/>
      <c r="B195" s="46"/>
      <c r="C195" s="45"/>
      <c r="D195" s="45"/>
      <c r="E195" s="45"/>
      <c r="F195" s="45"/>
    </row>
    <row r="196" spans="1:6" ht="15">
      <c r="A196" s="48" t="s">
        <v>196</v>
      </c>
      <c r="B196" s="48"/>
      <c r="C196" s="48"/>
      <c r="D196" s="48"/>
      <c r="E196" s="48"/>
      <c r="F196" s="48"/>
    </row>
    <row r="197" spans="1:6" ht="15">
      <c r="A197" s="45"/>
      <c r="B197" s="46"/>
      <c r="C197" s="45"/>
      <c r="D197" s="45"/>
      <c r="E197" s="45"/>
      <c r="F197" s="45"/>
    </row>
    <row r="198" spans="1:6" ht="15">
      <c r="A198" s="45"/>
      <c r="B198" s="46"/>
      <c r="C198" s="45"/>
      <c r="D198" s="45"/>
      <c r="E198" s="45"/>
      <c r="F198" s="45"/>
    </row>
    <row r="199" spans="1:6" ht="15">
      <c r="A199" s="45"/>
      <c r="B199" s="46"/>
      <c r="C199" s="45"/>
      <c r="D199" s="45"/>
      <c r="E199" s="45"/>
      <c r="F199" s="45"/>
    </row>
    <row r="200" spans="1:6" ht="15">
      <c r="A200" s="45"/>
      <c r="B200" s="46"/>
      <c r="C200" s="45"/>
      <c r="D200" s="45"/>
      <c r="E200" s="45"/>
      <c r="F200" s="45"/>
    </row>
    <row r="201" spans="1:6" ht="15">
      <c r="A201" s="45"/>
      <c r="B201" s="46"/>
      <c r="C201" s="45"/>
      <c r="D201" s="45"/>
      <c r="E201" s="45"/>
      <c r="F201" s="45"/>
    </row>
    <row r="202" spans="1:6" ht="15">
      <c r="A202" s="45"/>
      <c r="B202" s="46"/>
      <c r="C202" s="45"/>
      <c r="D202" s="45"/>
      <c r="E202" s="45"/>
      <c r="F202" s="45"/>
    </row>
    <row r="203" spans="1:6" ht="15">
      <c r="A203" s="45"/>
      <c r="B203" s="46"/>
      <c r="C203" s="45"/>
      <c r="D203" s="45"/>
      <c r="E203" s="45"/>
      <c r="F203" s="45"/>
    </row>
    <row r="204" spans="1:6" ht="15">
      <c r="A204" s="45"/>
      <c r="B204" s="46"/>
      <c r="C204" s="45"/>
      <c r="D204" s="45"/>
      <c r="E204" s="45"/>
      <c r="F204" s="45"/>
    </row>
    <row r="205" ht="15">
      <c r="B205" s="42"/>
    </row>
    <row r="206" ht="15">
      <c r="B206" s="42"/>
    </row>
    <row r="207" ht="15">
      <c r="B207" s="42"/>
    </row>
    <row r="208" ht="15">
      <c r="B208" s="42"/>
    </row>
    <row r="209" ht="15">
      <c r="B209" s="42"/>
    </row>
    <row r="210" ht="15">
      <c r="B210" s="42"/>
    </row>
    <row r="211" ht="15">
      <c r="B211" s="42"/>
    </row>
    <row r="212" ht="15">
      <c r="B212" s="42"/>
    </row>
    <row r="213" ht="15">
      <c r="B213" s="42"/>
    </row>
    <row r="214" ht="15">
      <c r="B214" s="42"/>
    </row>
    <row r="215" ht="15">
      <c r="B215" s="42"/>
    </row>
    <row r="216" ht="15">
      <c r="B216" s="42"/>
    </row>
    <row r="217" ht="15">
      <c r="B217" s="42"/>
    </row>
    <row r="218" ht="15">
      <c r="B218" s="42"/>
    </row>
    <row r="219" ht="15">
      <c r="B219" s="42"/>
    </row>
    <row r="220" ht="15">
      <c r="B220" s="42"/>
    </row>
    <row r="221" ht="15">
      <c r="B221" s="42"/>
    </row>
    <row r="222" ht="15">
      <c r="B222" s="42"/>
    </row>
    <row r="223" ht="15">
      <c r="B223" s="42"/>
    </row>
    <row r="224" ht="15">
      <c r="B224" s="42"/>
    </row>
    <row r="225" ht="15">
      <c r="B225" s="42"/>
    </row>
    <row r="226" ht="15">
      <c r="B226" s="42"/>
    </row>
    <row r="227" ht="15">
      <c r="B227" s="42"/>
    </row>
    <row r="228" ht="15">
      <c r="B228" s="42"/>
    </row>
    <row r="229" ht="15">
      <c r="B229" s="42"/>
    </row>
    <row r="230" ht="15">
      <c r="B230" s="42"/>
    </row>
    <row r="231" ht="15">
      <c r="B231" s="42"/>
    </row>
    <row r="232" ht="15">
      <c r="B232" s="42"/>
    </row>
    <row r="233" ht="15">
      <c r="B233" s="42"/>
    </row>
    <row r="234" ht="15">
      <c r="B234" s="42"/>
    </row>
    <row r="235" ht="15">
      <c r="B235" s="42"/>
    </row>
    <row r="236" ht="15">
      <c r="B236" s="42"/>
    </row>
    <row r="237" ht="15">
      <c r="B237" s="42"/>
    </row>
    <row r="238" ht="15">
      <c r="B238" s="42"/>
    </row>
    <row r="239" ht="15">
      <c r="B239" s="42"/>
    </row>
    <row r="240" ht="15">
      <c r="B240" s="42"/>
    </row>
    <row r="241" ht="15">
      <c r="B241" s="42"/>
    </row>
    <row r="242" ht="15">
      <c r="B242" s="42"/>
    </row>
    <row r="243" ht="15">
      <c r="B243" s="42"/>
    </row>
    <row r="244" ht="15">
      <c r="B244" s="42"/>
    </row>
    <row r="245" ht="15">
      <c r="B245" s="42"/>
    </row>
    <row r="246" ht="15">
      <c r="B246" s="42"/>
    </row>
    <row r="247" ht="15">
      <c r="B247" s="42"/>
    </row>
    <row r="248" ht="15">
      <c r="B248" s="42"/>
    </row>
    <row r="249" ht="15">
      <c r="B249" s="42"/>
    </row>
    <row r="250" ht="15">
      <c r="B250" s="42"/>
    </row>
    <row r="251" ht="15">
      <c r="B251" s="42"/>
    </row>
    <row r="252" ht="15">
      <c r="B252" s="42"/>
    </row>
    <row r="253" ht="15">
      <c r="B253" s="42"/>
    </row>
    <row r="254" ht="15">
      <c r="B254" s="42"/>
    </row>
    <row r="255" ht="15">
      <c r="B255" s="42"/>
    </row>
    <row r="256" ht="15">
      <c r="B256" s="42"/>
    </row>
    <row r="257" ht="15">
      <c r="B257" s="42"/>
    </row>
    <row r="258" ht="15">
      <c r="B258" s="42"/>
    </row>
    <row r="259" ht="15">
      <c r="B259" s="42"/>
    </row>
    <row r="260" ht="15">
      <c r="B260" s="42"/>
    </row>
    <row r="261" ht="15">
      <c r="B261" s="42"/>
    </row>
    <row r="262" ht="15">
      <c r="B262" s="42"/>
    </row>
    <row r="263" ht="15">
      <c r="B263" s="42"/>
    </row>
    <row r="264" ht="15">
      <c r="B264" s="42"/>
    </row>
    <row r="265" ht="15">
      <c r="B265" s="42"/>
    </row>
    <row r="266" ht="15">
      <c r="B266" s="42"/>
    </row>
    <row r="267" ht="15">
      <c r="B267" s="42"/>
    </row>
    <row r="268" ht="15">
      <c r="B268" s="42"/>
    </row>
    <row r="269" ht="15">
      <c r="B269" s="42"/>
    </row>
    <row r="270" ht="15">
      <c r="B270" s="42"/>
    </row>
    <row r="271" ht="15">
      <c r="B271" s="42"/>
    </row>
    <row r="272" ht="15">
      <c r="B272" s="42"/>
    </row>
    <row r="273" ht="15">
      <c r="B273" s="42"/>
    </row>
    <row r="274" ht="15">
      <c r="B274" s="42"/>
    </row>
    <row r="275" ht="15">
      <c r="B275" s="42"/>
    </row>
    <row r="276" ht="15">
      <c r="B276" s="42"/>
    </row>
    <row r="277" ht="15">
      <c r="B277" s="42"/>
    </row>
    <row r="278" ht="15">
      <c r="B278" s="42"/>
    </row>
    <row r="279" ht="15">
      <c r="B279" s="42"/>
    </row>
    <row r="280" ht="15">
      <c r="B280" s="42"/>
    </row>
    <row r="281" ht="15">
      <c r="B281" s="42"/>
    </row>
    <row r="282" ht="15">
      <c r="B282" s="42"/>
    </row>
    <row r="283" ht="15">
      <c r="B283" s="42"/>
    </row>
    <row r="284" ht="15">
      <c r="B284" s="42"/>
    </row>
    <row r="285" ht="15">
      <c r="B285" s="42"/>
    </row>
    <row r="286" ht="15">
      <c r="B286" s="42"/>
    </row>
    <row r="287" ht="15">
      <c r="B287" s="42"/>
    </row>
    <row r="288" ht="15">
      <c r="B288" s="42"/>
    </row>
    <row r="289" ht="15">
      <c r="B289" s="42"/>
    </row>
    <row r="290" ht="15">
      <c r="B290" s="42"/>
    </row>
    <row r="291" ht="15">
      <c r="B291" s="42"/>
    </row>
    <row r="292" ht="15">
      <c r="B292" s="42"/>
    </row>
    <row r="293" ht="15">
      <c r="B293" s="42"/>
    </row>
    <row r="294" ht="15">
      <c r="B294" s="42"/>
    </row>
    <row r="295" ht="15">
      <c r="B295" s="42"/>
    </row>
    <row r="296" ht="15">
      <c r="B296" s="42"/>
    </row>
    <row r="297" ht="15">
      <c r="B297" s="42"/>
    </row>
    <row r="298" ht="15">
      <c r="B298"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sheetData>
  <mergeCells count="5">
    <mergeCell ref="A196:F196"/>
    <mergeCell ref="A6:F6"/>
    <mergeCell ref="A7:F7"/>
    <mergeCell ref="A8:F8"/>
    <mergeCell ref="E10:F10"/>
  </mergeCells>
  <printOptions horizontalCentered="1"/>
  <pageMargins left="0.1968503937007874" right="0.1968503937007874" top="0.5905511811023623" bottom="0.3937007874015748" header="0" footer="0"/>
  <pageSetup horizontalDpi="300" verticalDpi="300" orientation="portrait" scale="80"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cp:lastPrinted>2007-10-02T14:56:37Z</cp:lastPrinted>
  <dcterms:created xsi:type="dcterms:W3CDTF">2007-09-24T21:14:51Z</dcterms:created>
  <dcterms:modified xsi:type="dcterms:W3CDTF">2007-10-02T14:57:56Z</dcterms:modified>
  <cp:category/>
  <cp:version/>
  <cp:contentType/>
  <cp:contentStatus/>
</cp:coreProperties>
</file>